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05" windowWidth="19320" windowHeight="15000"/>
  </bookViews>
  <sheets>
    <sheet name="指示書" sheetId="1" r:id="rId1"/>
    <sheet name="Sheet2" sheetId="2" r:id="rId2"/>
    <sheet name="操作説明" sheetId="3" r:id="rId3"/>
  </sheets>
  <definedNames>
    <definedName name="_xlnm.Print_Area" localSheetId="0">指示書!$A$1:$R$127</definedName>
  </definedNames>
  <calcPr calcId="145621"/>
</workbook>
</file>

<file path=xl/calcChain.xml><?xml version="1.0" encoding="utf-8"?>
<calcChain xmlns="http://schemas.openxmlformats.org/spreadsheetml/2006/main">
  <c r="B126" i="1" l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K127" i="1" l="1"/>
  <c r="J127" i="1"/>
  <c r="K126" i="1"/>
  <c r="J126" i="1"/>
  <c r="K125" i="1"/>
  <c r="J125" i="1"/>
  <c r="K124" i="1"/>
  <c r="J124" i="1"/>
  <c r="K123" i="1"/>
  <c r="J123" i="1"/>
  <c r="K122" i="1"/>
  <c r="J122" i="1"/>
  <c r="K121" i="1"/>
  <c r="J121" i="1"/>
  <c r="K120" i="1"/>
  <c r="J120" i="1"/>
  <c r="K119" i="1"/>
  <c r="J119" i="1"/>
  <c r="K118" i="1"/>
  <c r="J118" i="1"/>
  <c r="K117" i="1"/>
  <c r="J117" i="1"/>
  <c r="K116" i="1"/>
  <c r="J116" i="1"/>
  <c r="K115" i="1"/>
  <c r="J115" i="1"/>
  <c r="K114" i="1"/>
  <c r="J114" i="1"/>
  <c r="K113" i="1"/>
  <c r="J113" i="1"/>
  <c r="K112" i="1"/>
  <c r="J112" i="1"/>
  <c r="K111" i="1"/>
  <c r="J111" i="1"/>
  <c r="K110" i="1"/>
  <c r="J110" i="1"/>
  <c r="K109" i="1"/>
  <c r="J109" i="1"/>
  <c r="K108" i="1"/>
  <c r="J108" i="1"/>
  <c r="K107" i="1"/>
  <c r="J107" i="1"/>
  <c r="K106" i="1"/>
  <c r="J106" i="1"/>
  <c r="K105" i="1"/>
  <c r="J105" i="1"/>
  <c r="K104" i="1"/>
  <c r="J104" i="1"/>
  <c r="K103" i="1"/>
  <c r="J103" i="1"/>
  <c r="K102" i="1"/>
  <c r="J102" i="1"/>
  <c r="K101" i="1"/>
  <c r="J101" i="1"/>
  <c r="K100" i="1"/>
  <c r="J100" i="1"/>
  <c r="K99" i="1"/>
  <c r="J99" i="1"/>
  <c r="K98" i="1"/>
  <c r="J98" i="1"/>
  <c r="K97" i="1"/>
  <c r="J97" i="1"/>
  <c r="K96" i="1"/>
  <c r="J96" i="1"/>
  <c r="K95" i="1"/>
  <c r="J95" i="1"/>
  <c r="K94" i="1"/>
  <c r="J94" i="1"/>
  <c r="K93" i="1"/>
  <c r="J93" i="1"/>
  <c r="K92" i="1"/>
  <c r="J92" i="1"/>
  <c r="K91" i="1"/>
  <c r="J91" i="1"/>
  <c r="K90" i="1"/>
  <c r="J90" i="1"/>
  <c r="K89" i="1"/>
  <c r="J89" i="1"/>
  <c r="K88" i="1"/>
  <c r="J88" i="1"/>
  <c r="K87" i="1"/>
  <c r="J87" i="1"/>
  <c r="K86" i="1"/>
  <c r="J86" i="1"/>
  <c r="K85" i="1"/>
  <c r="J85" i="1"/>
  <c r="K84" i="1"/>
  <c r="J84" i="1"/>
  <c r="K83" i="1"/>
  <c r="J83" i="1"/>
  <c r="K82" i="1"/>
  <c r="J82" i="1"/>
  <c r="K81" i="1"/>
  <c r="J81" i="1"/>
  <c r="K80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J27" i="1"/>
  <c r="K27" i="1"/>
  <c r="H127" i="1"/>
  <c r="G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127" i="1" s="1"/>
  <c r="C7" i="1"/>
  <c r="A7" i="1"/>
  <c r="R126" i="1"/>
  <c r="Q126" i="1"/>
  <c r="P126" i="1"/>
  <c r="O126" i="1"/>
  <c r="N126" i="1"/>
  <c r="M126" i="1"/>
  <c r="L126" i="1"/>
  <c r="I126" i="1"/>
  <c r="G126" i="1"/>
  <c r="F126" i="1"/>
  <c r="D126" i="1"/>
  <c r="C126" i="1"/>
  <c r="R125" i="1"/>
  <c r="Q125" i="1"/>
  <c r="P125" i="1"/>
  <c r="O125" i="1"/>
  <c r="N125" i="1"/>
  <c r="M125" i="1"/>
  <c r="L125" i="1"/>
  <c r="I125" i="1"/>
  <c r="G125" i="1"/>
  <c r="F125" i="1"/>
  <c r="D125" i="1"/>
  <c r="C125" i="1"/>
  <c r="R124" i="1"/>
  <c r="Q124" i="1"/>
  <c r="P124" i="1"/>
  <c r="O124" i="1"/>
  <c r="N124" i="1"/>
  <c r="M124" i="1"/>
  <c r="L124" i="1"/>
  <c r="I124" i="1"/>
  <c r="G124" i="1"/>
  <c r="F124" i="1"/>
  <c r="D124" i="1"/>
  <c r="C124" i="1"/>
  <c r="R123" i="1"/>
  <c r="Q123" i="1"/>
  <c r="P123" i="1"/>
  <c r="O123" i="1"/>
  <c r="N123" i="1"/>
  <c r="M123" i="1"/>
  <c r="L123" i="1"/>
  <c r="I123" i="1"/>
  <c r="G123" i="1"/>
  <c r="F123" i="1"/>
  <c r="D123" i="1"/>
  <c r="C123" i="1"/>
  <c r="R122" i="1"/>
  <c r="Q122" i="1"/>
  <c r="P122" i="1"/>
  <c r="O122" i="1"/>
  <c r="N122" i="1"/>
  <c r="M122" i="1"/>
  <c r="L122" i="1"/>
  <c r="I122" i="1"/>
  <c r="G122" i="1"/>
  <c r="F122" i="1"/>
  <c r="D122" i="1"/>
  <c r="C122" i="1"/>
  <c r="R121" i="1"/>
  <c r="Q121" i="1"/>
  <c r="P121" i="1"/>
  <c r="O121" i="1"/>
  <c r="N121" i="1"/>
  <c r="M121" i="1"/>
  <c r="L121" i="1"/>
  <c r="I121" i="1"/>
  <c r="G121" i="1"/>
  <c r="F121" i="1"/>
  <c r="D121" i="1"/>
  <c r="C121" i="1"/>
  <c r="R120" i="1"/>
  <c r="Q120" i="1"/>
  <c r="P120" i="1"/>
  <c r="O120" i="1"/>
  <c r="N120" i="1"/>
  <c r="M120" i="1"/>
  <c r="L120" i="1"/>
  <c r="I120" i="1"/>
  <c r="G120" i="1"/>
  <c r="F120" i="1"/>
  <c r="D120" i="1"/>
  <c r="C120" i="1"/>
  <c r="R119" i="1"/>
  <c r="Q119" i="1"/>
  <c r="P119" i="1"/>
  <c r="O119" i="1"/>
  <c r="N119" i="1"/>
  <c r="M119" i="1"/>
  <c r="L119" i="1"/>
  <c r="I119" i="1"/>
  <c r="G119" i="1"/>
  <c r="F119" i="1"/>
  <c r="D119" i="1"/>
  <c r="C119" i="1"/>
  <c r="R118" i="1"/>
  <c r="Q118" i="1"/>
  <c r="P118" i="1"/>
  <c r="O118" i="1"/>
  <c r="N118" i="1"/>
  <c r="M118" i="1"/>
  <c r="L118" i="1"/>
  <c r="I118" i="1"/>
  <c r="G118" i="1"/>
  <c r="F118" i="1"/>
  <c r="D118" i="1"/>
  <c r="C118" i="1"/>
  <c r="R117" i="1"/>
  <c r="Q117" i="1"/>
  <c r="P117" i="1"/>
  <c r="O117" i="1"/>
  <c r="N117" i="1"/>
  <c r="M117" i="1"/>
  <c r="L117" i="1"/>
  <c r="I117" i="1"/>
  <c r="G117" i="1"/>
  <c r="F117" i="1"/>
  <c r="D117" i="1"/>
  <c r="C117" i="1"/>
  <c r="R116" i="1"/>
  <c r="Q116" i="1"/>
  <c r="P116" i="1"/>
  <c r="O116" i="1"/>
  <c r="N116" i="1"/>
  <c r="M116" i="1"/>
  <c r="L116" i="1"/>
  <c r="I116" i="1"/>
  <c r="G116" i="1"/>
  <c r="F116" i="1"/>
  <c r="D116" i="1"/>
  <c r="C116" i="1"/>
  <c r="R115" i="1"/>
  <c r="Q115" i="1"/>
  <c r="P115" i="1"/>
  <c r="O115" i="1"/>
  <c r="N115" i="1"/>
  <c r="M115" i="1"/>
  <c r="L115" i="1"/>
  <c r="I115" i="1"/>
  <c r="G115" i="1"/>
  <c r="F115" i="1"/>
  <c r="D115" i="1"/>
  <c r="C115" i="1"/>
  <c r="R114" i="1"/>
  <c r="Q114" i="1"/>
  <c r="P114" i="1"/>
  <c r="O114" i="1"/>
  <c r="N114" i="1"/>
  <c r="M114" i="1"/>
  <c r="L114" i="1"/>
  <c r="I114" i="1"/>
  <c r="G114" i="1"/>
  <c r="F114" i="1"/>
  <c r="D114" i="1"/>
  <c r="C114" i="1"/>
  <c r="R113" i="1"/>
  <c r="Q113" i="1"/>
  <c r="P113" i="1"/>
  <c r="O113" i="1"/>
  <c r="N113" i="1"/>
  <c r="M113" i="1"/>
  <c r="L113" i="1"/>
  <c r="I113" i="1"/>
  <c r="G113" i="1"/>
  <c r="F113" i="1"/>
  <c r="D113" i="1"/>
  <c r="C113" i="1"/>
  <c r="R112" i="1"/>
  <c r="Q112" i="1"/>
  <c r="P112" i="1"/>
  <c r="O112" i="1"/>
  <c r="N112" i="1"/>
  <c r="M112" i="1"/>
  <c r="L112" i="1"/>
  <c r="I112" i="1"/>
  <c r="G112" i="1"/>
  <c r="F112" i="1"/>
  <c r="D112" i="1"/>
  <c r="C112" i="1"/>
  <c r="R111" i="1"/>
  <c r="Q111" i="1"/>
  <c r="P111" i="1"/>
  <c r="O111" i="1"/>
  <c r="N111" i="1"/>
  <c r="M111" i="1"/>
  <c r="L111" i="1"/>
  <c r="I111" i="1"/>
  <c r="G111" i="1"/>
  <c r="F111" i="1"/>
  <c r="D111" i="1"/>
  <c r="C111" i="1"/>
  <c r="R110" i="1"/>
  <c r="Q110" i="1"/>
  <c r="P110" i="1"/>
  <c r="O110" i="1"/>
  <c r="N110" i="1"/>
  <c r="M110" i="1"/>
  <c r="L110" i="1"/>
  <c r="I110" i="1"/>
  <c r="G110" i="1"/>
  <c r="F110" i="1"/>
  <c r="D110" i="1"/>
  <c r="C110" i="1"/>
  <c r="R109" i="1"/>
  <c r="Q109" i="1"/>
  <c r="P109" i="1"/>
  <c r="O109" i="1"/>
  <c r="N109" i="1"/>
  <c r="M109" i="1"/>
  <c r="L109" i="1"/>
  <c r="I109" i="1"/>
  <c r="G109" i="1"/>
  <c r="F109" i="1"/>
  <c r="D109" i="1"/>
  <c r="C109" i="1"/>
  <c r="R108" i="1"/>
  <c r="Q108" i="1"/>
  <c r="P108" i="1"/>
  <c r="O108" i="1"/>
  <c r="N108" i="1"/>
  <c r="M108" i="1"/>
  <c r="L108" i="1"/>
  <c r="I108" i="1"/>
  <c r="G108" i="1"/>
  <c r="F108" i="1"/>
  <c r="D108" i="1"/>
  <c r="C108" i="1"/>
  <c r="R107" i="1"/>
  <c r="Q107" i="1"/>
  <c r="P107" i="1"/>
  <c r="O107" i="1"/>
  <c r="N107" i="1"/>
  <c r="M107" i="1"/>
  <c r="L107" i="1"/>
  <c r="I107" i="1"/>
  <c r="G107" i="1"/>
  <c r="F107" i="1"/>
  <c r="D107" i="1"/>
  <c r="C107" i="1"/>
  <c r="R106" i="1"/>
  <c r="Q106" i="1"/>
  <c r="P106" i="1"/>
  <c r="O106" i="1"/>
  <c r="N106" i="1"/>
  <c r="M106" i="1"/>
  <c r="L106" i="1"/>
  <c r="I106" i="1"/>
  <c r="G106" i="1"/>
  <c r="F106" i="1"/>
  <c r="D106" i="1"/>
  <c r="C106" i="1"/>
  <c r="R105" i="1"/>
  <c r="Q105" i="1"/>
  <c r="P105" i="1"/>
  <c r="O105" i="1"/>
  <c r="N105" i="1"/>
  <c r="M105" i="1"/>
  <c r="L105" i="1"/>
  <c r="I105" i="1"/>
  <c r="G105" i="1"/>
  <c r="F105" i="1"/>
  <c r="D105" i="1"/>
  <c r="C105" i="1"/>
  <c r="R104" i="1"/>
  <c r="Q104" i="1"/>
  <c r="P104" i="1"/>
  <c r="O104" i="1"/>
  <c r="N104" i="1"/>
  <c r="M104" i="1"/>
  <c r="L104" i="1"/>
  <c r="I104" i="1"/>
  <c r="G104" i="1"/>
  <c r="F104" i="1"/>
  <c r="D104" i="1"/>
  <c r="C104" i="1"/>
  <c r="R103" i="1"/>
  <c r="Q103" i="1"/>
  <c r="P103" i="1"/>
  <c r="O103" i="1"/>
  <c r="N103" i="1"/>
  <c r="M103" i="1"/>
  <c r="L103" i="1"/>
  <c r="I103" i="1"/>
  <c r="G103" i="1"/>
  <c r="F103" i="1"/>
  <c r="D103" i="1"/>
  <c r="C103" i="1"/>
  <c r="R102" i="1"/>
  <c r="Q102" i="1"/>
  <c r="P102" i="1"/>
  <c r="O102" i="1"/>
  <c r="N102" i="1"/>
  <c r="M102" i="1"/>
  <c r="L102" i="1"/>
  <c r="I102" i="1"/>
  <c r="G102" i="1"/>
  <c r="F102" i="1"/>
  <c r="D102" i="1"/>
  <c r="C102" i="1"/>
  <c r="R101" i="1"/>
  <c r="Q101" i="1"/>
  <c r="P101" i="1"/>
  <c r="O101" i="1"/>
  <c r="N101" i="1"/>
  <c r="M101" i="1"/>
  <c r="L101" i="1"/>
  <c r="I101" i="1"/>
  <c r="G101" i="1"/>
  <c r="F101" i="1"/>
  <c r="D101" i="1"/>
  <c r="C101" i="1"/>
  <c r="R100" i="1"/>
  <c r="Q100" i="1"/>
  <c r="P100" i="1"/>
  <c r="O100" i="1"/>
  <c r="N100" i="1"/>
  <c r="M100" i="1"/>
  <c r="L100" i="1"/>
  <c r="I100" i="1"/>
  <c r="G100" i="1"/>
  <c r="F100" i="1"/>
  <c r="D100" i="1"/>
  <c r="C100" i="1"/>
  <c r="R99" i="1"/>
  <c r="Q99" i="1"/>
  <c r="P99" i="1"/>
  <c r="O99" i="1"/>
  <c r="N99" i="1"/>
  <c r="M99" i="1"/>
  <c r="L99" i="1"/>
  <c r="I99" i="1"/>
  <c r="G99" i="1"/>
  <c r="F99" i="1"/>
  <c r="D99" i="1"/>
  <c r="C99" i="1"/>
  <c r="R98" i="1"/>
  <c r="Q98" i="1"/>
  <c r="P98" i="1"/>
  <c r="O98" i="1"/>
  <c r="N98" i="1"/>
  <c r="M98" i="1"/>
  <c r="L98" i="1"/>
  <c r="I98" i="1"/>
  <c r="G98" i="1"/>
  <c r="F98" i="1"/>
  <c r="D98" i="1"/>
  <c r="C98" i="1"/>
  <c r="R97" i="1"/>
  <c r="Q97" i="1"/>
  <c r="P97" i="1"/>
  <c r="O97" i="1"/>
  <c r="N97" i="1"/>
  <c r="M97" i="1"/>
  <c r="L97" i="1"/>
  <c r="I97" i="1"/>
  <c r="G97" i="1"/>
  <c r="F97" i="1"/>
  <c r="D97" i="1"/>
  <c r="C97" i="1"/>
  <c r="R96" i="1"/>
  <c r="Q96" i="1"/>
  <c r="P96" i="1"/>
  <c r="O96" i="1"/>
  <c r="N96" i="1"/>
  <c r="M96" i="1"/>
  <c r="L96" i="1"/>
  <c r="I96" i="1"/>
  <c r="G96" i="1"/>
  <c r="F96" i="1"/>
  <c r="D96" i="1"/>
  <c r="C96" i="1"/>
  <c r="R95" i="1"/>
  <c r="Q95" i="1"/>
  <c r="P95" i="1"/>
  <c r="O95" i="1"/>
  <c r="N95" i="1"/>
  <c r="M95" i="1"/>
  <c r="L95" i="1"/>
  <c r="I95" i="1"/>
  <c r="G95" i="1"/>
  <c r="F95" i="1"/>
  <c r="D95" i="1"/>
  <c r="C95" i="1"/>
  <c r="R94" i="1"/>
  <c r="Q94" i="1"/>
  <c r="P94" i="1"/>
  <c r="O94" i="1"/>
  <c r="N94" i="1"/>
  <c r="M94" i="1"/>
  <c r="L94" i="1"/>
  <c r="I94" i="1"/>
  <c r="G94" i="1"/>
  <c r="F94" i="1"/>
  <c r="D94" i="1"/>
  <c r="C94" i="1"/>
  <c r="R93" i="1"/>
  <c r="Q93" i="1"/>
  <c r="P93" i="1"/>
  <c r="O93" i="1"/>
  <c r="N93" i="1"/>
  <c r="M93" i="1"/>
  <c r="L93" i="1"/>
  <c r="I93" i="1"/>
  <c r="G93" i="1"/>
  <c r="F93" i="1"/>
  <c r="D93" i="1"/>
  <c r="C93" i="1"/>
  <c r="R92" i="1"/>
  <c r="Q92" i="1"/>
  <c r="P92" i="1"/>
  <c r="O92" i="1"/>
  <c r="N92" i="1"/>
  <c r="M92" i="1"/>
  <c r="L92" i="1"/>
  <c r="I92" i="1"/>
  <c r="G92" i="1"/>
  <c r="F92" i="1"/>
  <c r="D92" i="1"/>
  <c r="C92" i="1"/>
  <c r="R91" i="1"/>
  <c r="Q91" i="1"/>
  <c r="P91" i="1"/>
  <c r="O91" i="1"/>
  <c r="N91" i="1"/>
  <c r="M91" i="1"/>
  <c r="L91" i="1"/>
  <c r="I91" i="1"/>
  <c r="G91" i="1"/>
  <c r="F91" i="1"/>
  <c r="D91" i="1"/>
  <c r="C91" i="1"/>
  <c r="R90" i="1"/>
  <c r="Q90" i="1"/>
  <c r="P90" i="1"/>
  <c r="O90" i="1"/>
  <c r="N90" i="1"/>
  <c r="M90" i="1"/>
  <c r="L90" i="1"/>
  <c r="I90" i="1"/>
  <c r="G90" i="1"/>
  <c r="F90" i="1"/>
  <c r="D90" i="1"/>
  <c r="C90" i="1"/>
  <c r="R89" i="1"/>
  <c r="Q89" i="1"/>
  <c r="P89" i="1"/>
  <c r="O89" i="1"/>
  <c r="N89" i="1"/>
  <c r="M89" i="1"/>
  <c r="L89" i="1"/>
  <c r="I89" i="1"/>
  <c r="G89" i="1"/>
  <c r="F89" i="1"/>
  <c r="D89" i="1"/>
  <c r="C89" i="1"/>
  <c r="R88" i="1"/>
  <c r="Q88" i="1"/>
  <c r="P88" i="1"/>
  <c r="O88" i="1"/>
  <c r="N88" i="1"/>
  <c r="M88" i="1"/>
  <c r="L88" i="1"/>
  <c r="I88" i="1"/>
  <c r="G88" i="1"/>
  <c r="F88" i="1"/>
  <c r="D88" i="1"/>
  <c r="C88" i="1"/>
  <c r="R87" i="1"/>
  <c r="Q87" i="1"/>
  <c r="P87" i="1"/>
  <c r="O87" i="1"/>
  <c r="N87" i="1"/>
  <c r="M87" i="1"/>
  <c r="L87" i="1"/>
  <c r="I87" i="1"/>
  <c r="G87" i="1"/>
  <c r="F87" i="1"/>
  <c r="D87" i="1"/>
  <c r="C87" i="1"/>
  <c r="R86" i="1"/>
  <c r="Q86" i="1"/>
  <c r="P86" i="1"/>
  <c r="O86" i="1"/>
  <c r="N86" i="1"/>
  <c r="M86" i="1"/>
  <c r="L86" i="1"/>
  <c r="I86" i="1"/>
  <c r="G86" i="1"/>
  <c r="F86" i="1"/>
  <c r="D86" i="1"/>
  <c r="C86" i="1"/>
  <c r="R85" i="1"/>
  <c r="Q85" i="1"/>
  <c r="P85" i="1"/>
  <c r="O85" i="1"/>
  <c r="N85" i="1"/>
  <c r="M85" i="1"/>
  <c r="L85" i="1"/>
  <c r="I85" i="1"/>
  <c r="G85" i="1"/>
  <c r="F85" i="1"/>
  <c r="D85" i="1"/>
  <c r="C85" i="1"/>
  <c r="R84" i="1"/>
  <c r="Q84" i="1"/>
  <c r="P84" i="1"/>
  <c r="O84" i="1"/>
  <c r="N84" i="1"/>
  <c r="M84" i="1"/>
  <c r="L84" i="1"/>
  <c r="I84" i="1"/>
  <c r="G84" i="1"/>
  <c r="F84" i="1"/>
  <c r="D84" i="1"/>
  <c r="C84" i="1"/>
  <c r="R83" i="1"/>
  <c r="Q83" i="1"/>
  <c r="P83" i="1"/>
  <c r="O83" i="1"/>
  <c r="N83" i="1"/>
  <c r="M83" i="1"/>
  <c r="L83" i="1"/>
  <c r="I83" i="1"/>
  <c r="G83" i="1"/>
  <c r="F83" i="1"/>
  <c r="D83" i="1"/>
  <c r="C83" i="1"/>
  <c r="R82" i="1"/>
  <c r="Q82" i="1"/>
  <c r="P82" i="1"/>
  <c r="O82" i="1"/>
  <c r="N82" i="1"/>
  <c r="M82" i="1"/>
  <c r="L82" i="1"/>
  <c r="I82" i="1"/>
  <c r="G82" i="1"/>
  <c r="F82" i="1"/>
  <c r="D82" i="1"/>
  <c r="C82" i="1"/>
  <c r="R81" i="1"/>
  <c r="Q81" i="1"/>
  <c r="P81" i="1"/>
  <c r="O81" i="1"/>
  <c r="N81" i="1"/>
  <c r="M81" i="1"/>
  <c r="L81" i="1"/>
  <c r="I81" i="1"/>
  <c r="G81" i="1"/>
  <c r="F81" i="1"/>
  <c r="D81" i="1"/>
  <c r="C81" i="1"/>
  <c r="R80" i="1"/>
  <c r="Q80" i="1"/>
  <c r="P80" i="1"/>
  <c r="O80" i="1"/>
  <c r="N80" i="1"/>
  <c r="M80" i="1"/>
  <c r="L80" i="1"/>
  <c r="I80" i="1"/>
  <c r="G80" i="1"/>
  <c r="F80" i="1"/>
  <c r="D80" i="1"/>
  <c r="C80" i="1"/>
  <c r="R79" i="1"/>
  <c r="Q79" i="1"/>
  <c r="P79" i="1"/>
  <c r="O79" i="1"/>
  <c r="N79" i="1"/>
  <c r="M79" i="1"/>
  <c r="L79" i="1"/>
  <c r="I79" i="1"/>
  <c r="G79" i="1"/>
  <c r="F79" i="1"/>
  <c r="D79" i="1"/>
  <c r="C79" i="1"/>
  <c r="R78" i="1"/>
  <c r="Q78" i="1"/>
  <c r="P78" i="1"/>
  <c r="O78" i="1"/>
  <c r="N78" i="1"/>
  <c r="M78" i="1"/>
  <c r="L78" i="1"/>
  <c r="I78" i="1"/>
  <c r="G78" i="1"/>
  <c r="F78" i="1"/>
  <c r="D78" i="1"/>
  <c r="C78" i="1"/>
  <c r="R77" i="1"/>
  <c r="Q77" i="1"/>
  <c r="P77" i="1"/>
  <c r="O77" i="1"/>
  <c r="N77" i="1"/>
  <c r="M77" i="1"/>
  <c r="L77" i="1"/>
  <c r="I77" i="1"/>
  <c r="G77" i="1"/>
  <c r="F77" i="1"/>
  <c r="D77" i="1"/>
  <c r="C77" i="1"/>
  <c r="R76" i="1"/>
  <c r="Q76" i="1"/>
  <c r="P76" i="1"/>
  <c r="O76" i="1"/>
  <c r="N76" i="1"/>
  <c r="M76" i="1"/>
  <c r="L76" i="1"/>
  <c r="I76" i="1"/>
  <c r="G76" i="1"/>
  <c r="F76" i="1"/>
  <c r="D76" i="1"/>
  <c r="C76" i="1"/>
  <c r="R75" i="1"/>
  <c r="Q75" i="1"/>
  <c r="P75" i="1"/>
  <c r="O75" i="1"/>
  <c r="N75" i="1"/>
  <c r="M75" i="1"/>
  <c r="L75" i="1"/>
  <c r="I75" i="1"/>
  <c r="G75" i="1"/>
  <c r="F75" i="1"/>
  <c r="D75" i="1"/>
  <c r="C75" i="1"/>
  <c r="R74" i="1"/>
  <c r="Q74" i="1"/>
  <c r="P74" i="1"/>
  <c r="O74" i="1"/>
  <c r="N74" i="1"/>
  <c r="M74" i="1"/>
  <c r="L74" i="1"/>
  <c r="I74" i="1"/>
  <c r="G74" i="1"/>
  <c r="F74" i="1"/>
  <c r="D74" i="1"/>
  <c r="C74" i="1"/>
  <c r="R73" i="1"/>
  <c r="Q73" i="1"/>
  <c r="P73" i="1"/>
  <c r="O73" i="1"/>
  <c r="N73" i="1"/>
  <c r="M73" i="1"/>
  <c r="L73" i="1"/>
  <c r="I73" i="1"/>
  <c r="G73" i="1"/>
  <c r="F73" i="1"/>
  <c r="D73" i="1"/>
  <c r="C73" i="1"/>
  <c r="R72" i="1"/>
  <c r="Q72" i="1"/>
  <c r="P72" i="1"/>
  <c r="O72" i="1"/>
  <c r="N72" i="1"/>
  <c r="M72" i="1"/>
  <c r="L72" i="1"/>
  <c r="I72" i="1"/>
  <c r="G72" i="1"/>
  <c r="F72" i="1"/>
  <c r="D72" i="1"/>
  <c r="C72" i="1"/>
  <c r="R71" i="1"/>
  <c r="Q71" i="1"/>
  <c r="P71" i="1"/>
  <c r="O71" i="1"/>
  <c r="N71" i="1"/>
  <c r="M71" i="1"/>
  <c r="L71" i="1"/>
  <c r="I71" i="1"/>
  <c r="G71" i="1"/>
  <c r="F71" i="1"/>
  <c r="D71" i="1"/>
  <c r="C71" i="1"/>
  <c r="R70" i="1"/>
  <c r="Q70" i="1"/>
  <c r="P70" i="1"/>
  <c r="O70" i="1"/>
  <c r="N70" i="1"/>
  <c r="M70" i="1"/>
  <c r="L70" i="1"/>
  <c r="I70" i="1"/>
  <c r="G70" i="1"/>
  <c r="F70" i="1"/>
  <c r="D70" i="1"/>
  <c r="C70" i="1"/>
  <c r="R69" i="1"/>
  <c r="Q69" i="1"/>
  <c r="P69" i="1"/>
  <c r="O69" i="1"/>
  <c r="N69" i="1"/>
  <c r="M69" i="1"/>
  <c r="L69" i="1"/>
  <c r="I69" i="1"/>
  <c r="G69" i="1"/>
  <c r="F69" i="1"/>
  <c r="D69" i="1"/>
  <c r="C69" i="1"/>
  <c r="R68" i="1"/>
  <c r="Q68" i="1"/>
  <c r="P68" i="1"/>
  <c r="O68" i="1"/>
  <c r="N68" i="1"/>
  <c r="M68" i="1"/>
  <c r="L68" i="1"/>
  <c r="I68" i="1"/>
  <c r="G68" i="1"/>
  <c r="F68" i="1"/>
  <c r="D68" i="1"/>
  <c r="C68" i="1"/>
  <c r="R67" i="1"/>
  <c r="Q67" i="1"/>
  <c r="P67" i="1"/>
  <c r="O67" i="1"/>
  <c r="N67" i="1"/>
  <c r="M67" i="1"/>
  <c r="L67" i="1"/>
  <c r="I67" i="1"/>
  <c r="G67" i="1"/>
  <c r="F67" i="1"/>
  <c r="D67" i="1"/>
  <c r="C67" i="1"/>
  <c r="R66" i="1"/>
  <c r="Q66" i="1"/>
  <c r="P66" i="1"/>
  <c r="O66" i="1"/>
  <c r="N66" i="1"/>
  <c r="M66" i="1"/>
  <c r="L66" i="1"/>
  <c r="I66" i="1"/>
  <c r="G66" i="1"/>
  <c r="F66" i="1"/>
  <c r="D66" i="1"/>
  <c r="C66" i="1"/>
  <c r="R65" i="1"/>
  <c r="Q65" i="1"/>
  <c r="P65" i="1"/>
  <c r="O65" i="1"/>
  <c r="N65" i="1"/>
  <c r="M65" i="1"/>
  <c r="L65" i="1"/>
  <c r="I65" i="1"/>
  <c r="G65" i="1"/>
  <c r="F65" i="1"/>
  <c r="D65" i="1"/>
  <c r="C65" i="1"/>
  <c r="R64" i="1"/>
  <c r="Q64" i="1"/>
  <c r="P64" i="1"/>
  <c r="O64" i="1"/>
  <c r="N64" i="1"/>
  <c r="M64" i="1"/>
  <c r="L64" i="1"/>
  <c r="I64" i="1"/>
  <c r="G64" i="1"/>
  <c r="F64" i="1"/>
  <c r="D64" i="1"/>
  <c r="C64" i="1"/>
  <c r="R63" i="1"/>
  <c r="Q63" i="1"/>
  <c r="P63" i="1"/>
  <c r="O63" i="1"/>
  <c r="N63" i="1"/>
  <c r="M63" i="1"/>
  <c r="L63" i="1"/>
  <c r="I63" i="1"/>
  <c r="G63" i="1"/>
  <c r="F63" i="1"/>
  <c r="D63" i="1"/>
  <c r="C63" i="1"/>
  <c r="R62" i="1"/>
  <c r="Q62" i="1"/>
  <c r="P62" i="1"/>
  <c r="O62" i="1"/>
  <c r="N62" i="1"/>
  <c r="M62" i="1"/>
  <c r="L62" i="1"/>
  <c r="I62" i="1"/>
  <c r="G62" i="1"/>
  <c r="F62" i="1"/>
  <c r="D62" i="1"/>
  <c r="C62" i="1"/>
  <c r="R61" i="1"/>
  <c r="Q61" i="1"/>
  <c r="P61" i="1"/>
  <c r="O61" i="1"/>
  <c r="N61" i="1"/>
  <c r="M61" i="1"/>
  <c r="L61" i="1"/>
  <c r="I61" i="1"/>
  <c r="G61" i="1"/>
  <c r="F61" i="1"/>
  <c r="D61" i="1"/>
  <c r="C61" i="1"/>
  <c r="R60" i="1"/>
  <c r="Q60" i="1"/>
  <c r="P60" i="1"/>
  <c r="O60" i="1"/>
  <c r="N60" i="1"/>
  <c r="M60" i="1"/>
  <c r="L60" i="1"/>
  <c r="I60" i="1"/>
  <c r="G60" i="1"/>
  <c r="F60" i="1"/>
  <c r="D60" i="1"/>
  <c r="C60" i="1"/>
  <c r="R59" i="1"/>
  <c r="Q59" i="1"/>
  <c r="P59" i="1"/>
  <c r="O59" i="1"/>
  <c r="N59" i="1"/>
  <c r="M59" i="1"/>
  <c r="L59" i="1"/>
  <c r="I59" i="1"/>
  <c r="G59" i="1"/>
  <c r="F59" i="1"/>
  <c r="D59" i="1"/>
  <c r="C59" i="1"/>
  <c r="R58" i="1"/>
  <c r="Q58" i="1"/>
  <c r="P58" i="1"/>
  <c r="O58" i="1"/>
  <c r="N58" i="1"/>
  <c r="M58" i="1"/>
  <c r="L58" i="1"/>
  <c r="I58" i="1"/>
  <c r="G58" i="1"/>
  <c r="F58" i="1"/>
  <c r="D58" i="1"/>
  <c r="C58" i="1"/>
  <c r="R57" i="1"/>
  <c r="Q57" i="1"/>
  <c r="P57" i="1"/>
  <c r="O57" i="1"/>
  <c r="N57" i="1"/>
  <c r="M57" i="1"/>
  <c r="L57" i="1"/>
  <c r="I57" i="1"/>
  <c r="G57" i="1"/>
  <c r="F57" i="1"/>
  <c r="D57" i="1"/>
  <c r="C57" i="1"/>
  <c r="R56" i="1"/>
  <c r="Q56" i="1"/>
  <c r="P56" i="1"/>
  <c r="O56" i="1"/>
  <c r="N56" i="1"/>
  <c r="M56" i="1"/>
  <c r="L56" i="1"/>
  <c r="I56" i="1"/>
  <c r="G56" i="1"/>
  <c r="F56" i="1"/>
  <c r="D56" i="1"/>
  <c r="C56" i="1"/>
  <c r="R55" i="1"/>
  <c r="Q55" i="1"/>
  <c r="P55" i="1"/>
  <c r="O55" i="1"/>
  <c r="N55" i="1"/>
  <c r="M55" i="1"/>
  <c r="L55" i="1"/>
  <c r="I55" i="1"/>
  <c r="G55" i="1"/>
  <c r="F55" i="1"/>
  <c r="D55" i="1"/>
  <c r="C55" i="1"/>
  <c r="R54" i="1"/>
  <c r="Q54" i="1"/>
  <c r="P54" i="1"/>
  <c r="O54" i="1"/>
  <c r="N54" i="1"/>
  <c r="M54" i="1"/>
  <c r="L54" i="1"/>
  <c r="I54" i="1"/>
  <c r="G54" i="1"/>
  <c r="F54" i="1"/>
  <c r="D54" i="1"/>
  <c r="C54" i="1"/>
  <c r="R53" i="1"/>
  <c r="Q53" i="1"/>
  <c r="P53" i="1"/>
  <c r="O53" i="1"/>
  <c r="N53" i="1"/>
  <c r="M53" i="1"/>
  <c r="L53" i="1"/>
  <c r="I53" i="1"/>
  <c r="G53" i="1"/>
  <c r="F53" i="1"/>
  <c r="D53" i="1"/>
  <c r="C53" i="1"/>
  <c r="R52" i="1"/>
  <c r="Q52" i="1"/>
  <c r="P52" i="1"/>
  <c r="O52" i="1"/>
  <c r="N52" i="1"/>
  <c r="M52" i="1"/>
  <c r="L52" i="1"/>
  <c r="I52" i="1"/>
  <c r="G52" i="1"/>
  <c r="F52" i="1"/>
  <c r="D52" i="1"/>
  <c r="C52" i="1"/>
  <c r="R51" i="1"/>
  <c r="Q51" i="1"/>
  <c r="P51" i="1"/>
  <c r="O51" i="1"/>
  <c r="N51" i="1"/>
  <c r="M51" i="1"/>
  <c r="L51" i="1"/>
  <c r="I51" i="1"/>
  <c r="G51" i="1"/>
  <c r="F51" i="1"/>
  <c r="D51" i="1"/>
  <c r="C51" i="1"/>
  <c r="R50" i="1"/>
  <c r="Q50" i="1"/>
  <c r="P50" i="1"/>
  <c r="O50" i="1"/>
  <c r="N50" i="1"/>
  <c r="M50" i="1"/>
  <c r="L50" i="1"/>
  <c r="I50" i="1"/>
  <c r="G50" i="1"/>
  <c r="F50" i="1"/>
  <c r="D50" i="1"/>
  <c r="C50" i="1"/>
  <c r="R49" i="1"/>
  <c r="Q49" i="1"/>
  <c r="P49" i="1"/>
  <c r="O49" i="1"/>
  <c r="N49" i="1"/>
  <c r="M49" i="1"/>
  <c r="L49" i="1"/>
  <c r="I49" i="1"/>
  <c r="G49" i="1"/>
  <c r="F49" i="1"/>
  <c r="D49" i="1"/>
  <c r="C49" i="1"/>
  <c r="R48" i="1"/>
  <c r="Q48" i="1"/>
  <c r="P48" i="1"/>
  <c r="O48" i="1"/>
  <c r="N48" i="1"/>
  <c r="M48" i="1"/>
  <c r="L48" i="1"/>
  <c r="I48" i="1"/>
  <c r="G48" i="1"/>
  <c r="F48" i="1"/>
  <c r="D48" i="1"/>
  <c r="C48" i="1"/>
  <c r="R47" i="1"/>
  <c r="Q47" i="1"/>
  <c r="P47" i="1"/>
  <c r="O47" i="1"/>
  <c r="N47" i="1"/>
  <c r="M47" i="1"/>
  <c r="L47" i="1"/>
  <c r="I47" i="1"/>
  <c r="G47" i="1"/>
  <c r="F47" i="1"/>
  <c r="D47" i="1"/>
  <c r="C47" i="1"/>
  <c r="R46" i="1"/>
  <c r="Q46" i="1"/>
  <c r="P46" i="1"/>
  <c r="O46" i="1"/>
  <c r="N46" i="1"/>
  <c r="M46" i="1"/>
  <c r="L46" i="1"/>
  <c r="I46" i="1"/>
  <c r="G46" i="1"/>
  <c r="F46" i="1"/>
  <c r="D46" i="1"/>
  <c r="C46" i="1"/>
  <c r="R45" i="1"/>
  <c r="Q45" i="1"/>
  <c r="P45" i="1"/>
  <c r="O45" i="1"/>
  <c r="N45" i="1"/>
  <c r="M45" i="1"/>
  <c r="L45" i="1"/>
  <c r="I45" i="1"/>
  <c r="G45" i="1"/>
  <c r="F45" i="1"/>
  <c r="D45" i="1"/>
  <c r="C45" i="1"/>
  <c r="R44" i="1"/>
  <c r="Q44" i="1"/>
  <c r="P44" i="1"/>
  <c r="O44" i="1"/>
  <c r="N44" i="1"/>
  <c r="M44" i="1"/>
  <c r="L44" i="1"/>
  <c r="I44" i="1"/>
  <c r="G44" i="1"/>
  <c r="F44" i="1"/>
  <c r="D44" i="1"/>
  <c r="C44" i="1"/>
  <c r="R43" i="1"/>
  <c r="Q43" i="1"/>
  <c r="P43" i="1"/>
  <c r="O43" i="1"/>
  <c r="N43" i="1"/>
  <c r="M43" i="1"/>
  <c r="L43" i="1"/>
  <c r="I43" i="1"/>
  <c r="G43" i="1"/>
  <c r="F43" i="1"/>
  <c r="D43" i="1"/>
  <c r="C43" i="1"/>
  <c r="R42" i="1"/>
  <c r="Q42" i="1"/>
  <c r="P42" i="1"/>
  <c r="O42" i="1"/>
  <c r="N42" i="1"/>
  <c r="M42" i="1"/>
  <c r="L42" i="1"/>
  <c r="I42" i="1"/>
  <c r="G42" i="1"/>
  <c r="F42" i="1"/>
  <c r="D42" i="1"/>
  <c r="C42" i="1"/>
  <c r="R41" i="1"/>
  <c r="Q41" i="1"/>
  <c r="P41" i="1"/>
  <c r="O41" i="1"/>
  <c r="N41" i="1"/>
  <c r="M41" i="1"/>
  <c r="L41" i="1"/>
  <c r="I41" i="1"/>
  <c r="G41" i="1"/>
  <c r="F41" i="1"/>
  <c r="D41" i="1"/>
  <c r="C41" i="1"/>
  <c r="R40" i="1"/>
  <c r="Q40" i="1"/>
  <c r="P40" i="1"/>
  <c r="O40" i="1"/>
  <c r="N40" i="1"/>
  <c r="M40" i="1"/>
  <c r="L40" i="1"/>
  <c r="I40" i="1"/>
  <c r="G40" i="1"/>
  <c r="F40" i="1"/>
  <c r="D40" i="1"/>
  <c r="C40" i="1"/>
  <c r="R39" i="1"/>
  <c r="Q39" i="1"/>
  <c r="P39" i="1"/>
  <c r="O39" i="1"/>
  <c r="N39" i="1"/>
  <c r="M39" i="1"/>
  <c r="L39" i="1"/>
  <c r="I39" i="1"/>
  <c r="G39" i="1"/>
  <c r="F39" i="1"/>
  <c r="D39" i="1"/>
  <c r="C39" i="1"/>
  <c r="R38" i="1"/>
  <c r="Q38" i="1"/>
  <c r="P38" i="1"/>
  <c r="O38" i="1"/>
  <c r="N38" i="1"/>
  <c r="M38" i="1"/>
  <c r="L38" i="1"/>
  <c r="I38" i="1"/>
  <c r="G38" i="1"/>
  <c r="F38" i="1"/>
  <c r="D38" i="1"/>
  <c r="C38" i="1"/>
  <c r="R37" i="1"/>
  <c r="Q37" i="1"/>
  <c r="P37" i="1"/>
  <c r="O37" i="1"/>
  <c r="N37" i="1"/>
  <c r="M37" i="1"/>
  <c r="L37" i="1"/>
  <c r="I37" i="1"/>
  <c r="G37" i="1"/>
  <c r="F37" i="1"/>
  <c r="D37" i="1"/>
  <c r="C37" i="1"/>
  <c r="R36" i="1"/>
  <c r="Q36" i="1"/>
  <c r="P36" i="1"/>
  <c r="O36" i="1"/>
  <c r="N36" i="1"/>
  <c r="M36" i="1"/>
  <c r="L36" i="1"/>
  <c r="I36" i="1"/>
  <c r="G36" i="1"/>
  <c r="F36" i="1"/>
  <c r="D36" i="1"/>
  <c r="C36" i="1"/>
  <c r="R35" i="1"/>
  <c r="Q35" i="1"/>
  <c r="P35" i="1"/>
  <c r="O35" i="1"/>
  <c r="N35" i="1"/>
  <c r="M35" i="1"/>
  <c r="L35" i="1"/>
  <c r="I35" i="1"/>
  <c r="G35" i="1"/>
  <c r="F35" i="1"/>
  <c r="D35" i="1"/>
  <c r="C35" i="1"/>
  <c r="R34" i="1"/>
  <c r="Q34" i="1"/>
  <c r="P34" i="1"/>
  <c r="O34" i="1"/>
  <c r="N34" i="1"/>
  <c r="M34" i="1"/>
  <c r="L34" i="1"/>
  <c r="I34" i="1"/>
  <c r="G34" i="1"/>
  <c r="F34" i="1"/>
  <c r="D34" i="1"/>
  <c r="C34" i="1"/>
  <c r="R33" i="1"/>
  <c r="Q33" i="1"/>
  <c r="P33" i="1"/>
  <c r="O33" i="1"/>
  <c r="N33" i="1"/>
  <c r="M33" i="1"/>
  <c r="L33" i="1"/>
  <c r="I33" i="1"/>
  <c r="G33" i="1"/>
  <c r="F33" i="1"/>
  <c r="D33" i="1"/>
  <c r="C33" i="1"/>
  <c r="R32" i="1"/>
  <c r="Q32" i="1"/>
  <c r="P32" i="1"/>
  <c r="O32" i="1"/>
  <c r="N32" i="1"/>
  <c r="M32" i="1"/>
  <c r="L32" i="1"/>
  <c r="I32" i="1"/>
  <c r="G32" i="1"/>
  <c r="F32" i="1"/>
  <c r="D32" i="1"/>
  <c r="C32" i="1"/>
  <c r="R31" i="1"/>
  <c r="Q31" i="1"/>
  <c r="P31" i="1"/>
  <c r="O31" i="1"/>
  <c r="N31" i="1"/>
  <c r="M31" i="1"/>
  <c r="L31" i="1"/>
  <c r="I31" i="1"/>
  <c r="G31" i="1"/>
  <c r="F31" i="1"/>
  <c r="D31" i="1"/>
  <c r="C31" i="1"/>
  <c r="R30" i="1"/>
  <c r="Q30" i="1"/>
  <c r="P30" i="1"/>
  <c r="O30" i="1"/>
  <c r="N30" i="1"/>
  <c r="M30" i="1"/>
  <c r="L30" i="1"/>
  <c r="I30" i="1"/>
  <c r="G30" i="1"/>
  <c r="F30" i="1"/>
  <c r="D30" i="1"/>
  <c r="C30" i="1"/>
  <c r="R29" i="1"/>
  <c r="Q29" i="1"/>
  <c r="P29" i="1"/>
  <c r="O29" i="1"/>
  <c r="N29" i="1"/>
  <c r="M29" i="1"/>
  <c r="L29" i="1"/>
  <c r="I29" i="1"/>
  <c r="G29" i="1"/>
  <c r="F29" i="1"/>
  <c r="D29" i="1"/>
  <c r="C29" i="1"/>
  <c r="R28" i="1"/>
  <c r="Q28" i="1"/>
  <c r="P28" i="1"/>
  <c r="O28" i="1"/>
  <c r="N28" i="1"/>
  <c r="M28" i="1"/>
  <c r="L28" i="1"/>
  <c r="I28" i="1"/>
  <c r="G28" i="1"/>
  <c r="F28" i="1"/>
  <c r="D28" i="1"/>
  <c r="C28" i="1"/>
  <c r="O27" i="1"/>
  <c r="N27" i="1"/>
  <c r="P27" i="1"/>
  <c r="Q27" i="1"/>
  <c r="R27" i="1"/>
  <c r="F27" i="1"/>
  <c r="I27" i="1"/>
  <c r="L27" i="1"/>
  <c r="M27" i="1"/>
  <c r="G27" i="1"/>
  <c r="D27" i="1"/>
  <c r="D127" i="1" s="1"/>
  <c r="C27" i="1"/>
  <c r="B23" i="1"/>
  <c r="B20" i="1"/>
  <c r="E18" i="1"/>
  <c r="C20" i="1"/>
  <c r="D18" i="1"/>
  <c r="C18" i="1"/>
  <c r="B18" i="1"/>
  <c r="G14" i="1"/>
  <c r="F14" i="1"/>
  <c r="E14" i="1"/>
  <c r="D14" i="1"/>
  <c r="C14" i="1"/>
  <c r="B14" i="1"/>
  <c r="C10" i="1"/>
  <c r="E10" i="1"/>
  <c r="A10" i="1"/>
  <c r="C5" i="1"/>
  <c r="A5" i="1"/>
</calcChain>
</file>

<file path=xl/sharedStrings.xml><?xml version="1.0" encoding="utf-8"?>
<sst xmlns="http://schemas.openxmlformats.org/spreadsheetml/2006/main" count="76" uniqueCount="73">
  <si>
    <t>プロジェクト名</t>
    <rPh sb="6" eb="7">
      <t>メイ</t>
    </rPh>
    <phoneticPr fontId="1"/>
  </si>
  <si>
    <t>工具名</t>
    <rPh sb="0" eb="2">
      <t>コウグ</t>
    </rPh>
    <rPh sb="2" eb="3">
      <t>メイ</t>
    </rPh>
    <phoneticPr fontId="1"/>
  </si>
  <si>
    <t>工具底トレランス</t>
    <rPh sb="0" eb="2">
      <t>コウグ</t>
    </rPh>
    <rPh sb="2" eb="3">
      <t>ソコ</t>
    </rPh>
    <phoneticPr fontId="1"/>
  </si>
  <si>
    <t>ホルダー余裕値</t>
    <rPh sb="4" eb="6">
      <t>ヨユウ</t>
    </rPh>
    <rPh sb="6" eb="7">
      <t>チ</t>
    </rPh>
    <phoneticPr fontId="1"/>
  </si>
  <si>
    <t>スムージング長さ</t>
    <rPh sb="6" eb="7">
      <t>ナガ</t>
    </rPh>
    <phoneticPr fontId="1"/>
  </si>
  <si>
    <t>段差判定角度</t>
    <rPh sb="0" eb="2">
      <t>ダンサ</t>
    </rPh>
    <rPh sb="2" eb="4">
      <t>ハンテイ</t>
    </rPh>
    <rPh sb="4" eb="6">
      <t>カクド</t>
    </rPh>
    <phoneticPr fontId="1"/>
  </si>
  <si>
    <t>段差判定高さ</t>
    <rPh sb="0" eb="2">
      <t>ダンサ</t>
    </rPh>
    <rPh sb="2" eb="4">
      <t>ハンテイ</t>
    </rPh>
    <rPh sb="4" eb="5">
      <t>タカ</t>
    </rPh>
    <phoneticPr fontId="1"/>
  </si>
  <si>
    <t>スムージング範囲</t>
    <rPh sb="6" eb="8">
      <t>ハンイ</t>
    </rPh>
    <phoneticPr fontId="1"/>
  </si>
  <si>
    <t>No.</t>
    <phoneticPr fontId="1"/>
  </si>
  <si>
    <t>工程数</t>
    <rPh sb="0" eb="2">
      <t>コウテイ</t>
    </rPh>
    <rPh sb="2" eb="3">
      <t>スウ</t>
    </rPh>
    <phoneticPr fontId="1"/>
  </si>
  <si>
    <t>日時</t>
    <rPh sb="0" eb="2">
      <t>ニチジ</t>
    </rPh>
    <phoneticPr fontId="1"/>
  </si>
  <si>
    <t>バージョン番号</t>
    <rPh sb="5" eb="7">
      <t>バンゴウ</t>
    </rPh>
    <phoneticPr fontId="1"/>
  </si>
  <si>
    <t>加工指示書作成方法</t>
    <rPh sb="0" eb="2">
      <t>カコウ</t>
    </rPh>
    <rPh sb="2" eb="5">
      <t>シジショ</t>
    </rPh>
    <rPh sb="5" eb="7">
      <t>サクセイ</t>
    </rPh>
    <rPh sb="7" eb="9">
      <t>ホウホウ</t>
    </rPh>
    <phoneticPr fontId="1"/>
  </si>
  <si>
    <t>　　２）「計算レポートCSV作成」を ON にして、【更新】を押します。</t>
    <rPh sb="5" eb="7">
      <t>ケイサン</t>
    </rPh>
    <rPh sb="14" eb="16">
      <t>サクセイ</t>
    </rPh>
    <rPh sb="27" eb="29">
      <t>コウシン</t>
    </rPh>
    <rPh sb="31" eb="32">
      <t>オ</t>
    </rPh>
    <phoneticPr fontId="1"/>
  </si>
  <si>
    <t>　　　　以降、最適化計算をおこなった後に、加工指示書に使用する CSV ファイルを作成するようになります。</t>
    <rPh sb="4" eb="6">
      <t>イコウ</t>
    </rPh>
    <rPh sb="7" eb="10">
      <t>サイテキカ</t>
    </rPh>
    <rPh sb="10" eb="12">
      <t>ケイサン</t>
    </rPh>
    <rPh sb="18" eb="19">
      <t>アト</t>
    </rPh>
    <rPh sb="21" eb="23">
      <t>カコウ</t>
    </rPh>
    <rPh sb="23" eb="26">
      <t>シジショ</t>
    </rPh>
    <rPh sb="27" eb="29">
      <t>シヨウ</t>
    </rPh>
    <rPh sb="41" eb="43">
      <t>サクセイ</t>
    </rPh>
    <phoneticPr fontId="1"/>
  </si>
  <si>
    <t>　　３）CSV 作成が不要になりましたら、「計算レポートCSV作成」を OFF にして、【更新】を押してください。</t>
    <rPh sb="8" eb="10">
      <t>サクセイ</t>
    </rPh>
    <rPh sb="11" eb="13">
      <t>フヨウ</t>
    </rPh>
    <phoneticPr fontId="1"/>
  </si>
  <si>
    <t>２．計算～加工指示書作成までの流れ</t>
    <rPh sb="2" eb="4">
      <t>ケイサン</t>
    </rPh>
    <rPh sb="15" eb="16">
      <t>ナガ</t>
    </rPh>
    <phoneticPr fontId="1"/>
  </si>
  <si>
    <t>　　１）プロジェクトを作成して最適化計算をおこないます。（ここまでは通常の作業と同じです）</t>
    <rPh sb="11" eb="13">
      <t>サクセイ</t>
    </rPh>
    <rPh sb="15" eb="18">
      <t>サイテキカ</t>
    </rPh>
    <rPh sb="18" eb="20">
      <t>ケイサン</t>
    </rPh>
    <rPh sb="34" eb="36">
      <t>ツウジョウ</t>
    </rPh>
    <rPh sb="37" eb="39">
      <t>サギョウ</t>
    </rPh>
    <rPh sb="40" eb="41">
      <t>オナ</t>
    </rPh>
    <phoneticPr fontId="1"/>
  </si>
  <si>
    <t>　　　　ファイル名、作成フォルダは、【加工機設定】の中の「出力 NC」の設定に合わせてあります。</t>
    <rPh sb="8" eb="9">
      <t>メイ</t>
    </rPh>
    <rPh sb="10" eb="12">
      <t>サクセイ</t>
    </rPh>
    <rPh sb="19" eb="22">
      <t>カコウキ</t>
    </rPh>
    <rPh sb="22" eb="24">
      <t>セッテイ</t>
    </rPh>
    <rPh sb="26" eb="27">
      <t>ナカ</t>
    </rPh>
    <rPh sb="29" eb="31">
      <t>シュツリョク</t>
    </rPh>
    <rPh sb="36" eb="38">
      <t>セッテイ</t>
    </rPh>
    <rPh sb="39" eb="40">
      <t>ア</t>
    </rPh>
    <phoneticPr fontId="1"/>
  </si>
  <si>
    <t>　　　　・「同じフォルダに作成」とした場合は、プロジェクトファイルと同じフォルダ</t>
    <rPh sb="6" eb="7">
      <t>オナ</t>
    </rPh>
    <rPh sb="13" eb="15">
      <t>サクセイ</t>
    </rPh>
    <rPh sb="19" eb="21">
      <t>バアイ</t>
    </rPh>
    <rPh sb="34" eb="35">
      <t>オナ</t>
    </rPh>
    <phoneticPr fontId="1"/>
  </si>
  <si>
    <t>　　　　・「同じファイル名」とした場合は、プロジェクトファイルと同じファイル名</t>
    <rPh sb="6" eb="7">
      <t>オナ</t>
    </rPh>
    <rPh sb="12" eb="13">
      <t>メイ</t>
    </rPh>
    <rPh sb="17" eb="19">
      <t>バアイ</t>
    </rPh>
    <rPh sb="32" eb="33">
      <t>オナ</t>
    </rPh>
    <rPh sb="38" eb="39">
      <t>メイ</t>
    </rPh>
    <phoneticPr fontId="1"/>
  </si>
  <si>
    <t>　　　　になります。</t>
    <phoneticPr fontId="1"/>
  </si>
  <si>
    <t>　　２）計算レポートCSVを、ダブルクリックしてエクセルで開きます。</t>
    <rPh sb="29" eb="30">
      <t>ヒラ</t>
    </rPh>
    <phoneticPr fontId="1"/>
  </si>
  <si>
    <t>　　３）計算レポートCSVのデータを全部コピーします。</t>
    <rPh sb="18" eb="20">
      <t>ゼンブ</t>
    </rPh>
    <phoneticPr fontId="1"/>
  </si>
  <si>
    <t>　　　　Ctrl + A 、 Ctrl + C ボタンを押すか、下図の三角印のボタンを、</t>
    <rPh sb="28" eb="29">
      <t>オ</t>
    </rPh>
    <rPh sb="32" eb="33">
      <t>シタ</t>
    </rPh>
    <rPh sb="33" eb="34">
      <t>ズ</t>
    </rPh>
    <rPh sb="35" eb="37">
      <t>サンカク</t>
    </rPh>
    <rPh sb="37" eb="38">
      <t>シルシ</t>
    </rPh>
    <phoneticPr fontId="1"/>
  </si>
  <si>
    <t>三角印の</t>
    <rPh sb="0" eb="2">
      <t>サンカク</t>
    </rPh>
    <rPh sb="2" eb="3">
      <t>シルシ</t>
    </rPh>
    <phoneticPr fontId="1"/>
  </si>
  <si>
    <t>ボタン</t>
    <phoneticPr fontId="1"/>
  </si>
  <si>
    <t>　　　　マウス右ボタンで押して表示されたメニューの「コピー」を押します。</t>
    <rPh sb="7" eb="8">
      <t>ミギ</t>
    </rPh>
    <rPh sb="15" eb="17">
      <t>ヒョウジ</t>
    </rPh>
    <rPh sb="31" eb="32">
      <t>オ</t>
    </rPh>
    <phoneticPr fontId="1"/>
  </si>
  <si>
    <t>　　４）コピーした内容を加工指示書の Sheet2 にペースト（貼り付け）します。</t>
    <rPh sb="9" eb="11">
      <t>ナイヨウ</t>
    </rPh>
    <rPh sb="12" eb="14">
      <t>カコウ</t>
    </rPh>
    <rPh sb="14" eb="17">
      <t>シジショ</t>
    </rPh>
    <rPh sb="32" eb="33">
      <t>ハ</t>
    </rPh>
    <rPh sb="34" eb="35">
      <t>ツ</t>
    </rPh>
    <phoneticPr fontId="1"/>
  </si>
  <si>
    <t>　　　　加工指示書の Sheet2 の A1セルをクリックして、Ctrl + V を押すか、</t>
    <rPh sb="42" eb="43">
      <t>オ</t>
    </rPh>
    <phoneticPr fontId="1"/>
  </si>
  <si>
    <t>　　　　加工指示書の Sheet2 の三角印のボタンを押して、メニューの貼り付けを選びます。</t>
    <rPh sb="27" eb="28">
      <t>オ</t>
    </rPh>
    <rPh sb="36" eb="37">
      <t>ハ</t>
    </rPh>
    <rPh sb="38" eb="39">
      <t>ツ</t>
    </rPh>
    <rPh sb="41" eb="42">
      <t>エラ</t>
    </rPh>
    <phoneticPr fontId="1"/>
  </si>
  <si>
    <t>３．マクロの内容について</t>
    <rPh sb="6" eb="8">
      <t>ナイヨウ</t>
    </rPh>
    <phoneticPr fontId="1"/>
  </si>
  <si>
    <t>　　１）マクロは最大の１００工程まで作成してあります。　工程が少ない加工指示書の印刷を行う場合、</t>
    <rPh sb="8" eb="10">
      <t>サイダイ</t>
    </rPh>
    <rPh sb="14" eb="16">
      <t>コウテイ</t>
    </rPh>
    <rPh sb="18" eb="20">
      <t>サクセイ</t>
    </rPh>
    <rPh sb="28" eb="30">
      <t>コウテイ</t>
    </rPh>
    <rPh sb="31" eb="32">
      <t>スク</t>
    </rPh>
    <rPh sb="34" eb="36">
      <t>カコウ</t>
    </rPh>
    <rPh sb="36" eb="39">
      <t>シジショ</t>
    </rPh>
    <rPh sb="40" eb="42">
      <t>インサツ</t>
    </rPh>
    <rPh sb="43" eb="44">
      <t>オコナ</t>
    </rPh>
    <rPh sb="45" eb="47">
      <t>バアイ</t>
    </rPh>
    <phoneticPr fontId="1"/>
  </si>
  <si>
    <t>　　　　印刷設定の頁数で調整してください。</t>
    <rPh sb="4" eb="6">
      <t>インサツ</t>
    </rPh>
    <rPh sb="6" eb="8">
      <t>セッテイ</t>
    </rPh>
    <rPh sb="9" eb="10">
      <t>ペイジ</t>
    </rPh>
    <rPh sb="10" eb="11">
      <t>スウ</t>
    </rPh>
    <rPh sb="12" eb="14">
      <t>チョウセイ</t>
    </rPh>
    <phoneticPr fontId="1"/>
  </si>
  <si>
    <t>　　２）各工程のマクロは、すべてコピーが可能です。</t>
    <rPh sb="4" eb="7">
      <t>カクコウテイ</t>
    </rPh>
    <rPh sb="20" eb="22">
      <t>カノウ</t>
    </rPh>
    <phoneticPr fontId="1"/>
  </si>
  <si>
    <t>　　　　出力内容を変更したい場合は、１工程目を修正して、２～１００工程目は、コピー＆ペーストで</t>
    <rPh sb="4" eb="6">
      <t>シュツリョク</t>
    </rPh>
    <rPh sb="6" eb="8">
      <t>ナイヨウ</t>
    </rPh>
    <rPh sb="9" eb="11">
      <t>ヘンコウ</t>
    </rPh>
    <rPh sb="14" eb="16">
      <t>バアイ</t>
    </rPh>
    <rPh sb="19" eb="21">
      <t>コウテイ</t>
    </rPh>
    <rPh sb="21" eb="22">
      <t>メ</t>
    </rPh>
    <rPh sb="23" eb="25">
      <t>シュウセイ</t>
    </rPh>
    <rPh sb="33" eb="35">
      <t>コウテイ</t>
    </rPh>
    <rPh sb="35" eb="36">
      <t>メ</t>
    </rPh>
    <phoneticPr fontId="1"/>
  </si>
  <si>
    <t>　　　　利用できるようにしてあります。</t>
    <rPh sb="4" eb="6">
      <t>リヨウ</t>
    </rPh>
    <phoneticPr fontId="1"/>
  </si>
  <si>
    <t>　　　　計算レポートCSVのA列はパラメータ名称、B～CW列にパラメータの値を入れてあります。</t>
    <rPh sb="15" eb="16">
      <t>レツ</t>
    </rPh>
    <rPh sb="22" eb="24">
      <t>メイショウ</t>
    </rPh>
    <rPh sb="29" eb="30">
      <t>レツ</t>
    </rPh>
    <rPh sb="37" eb="38">
      <t>アタイ</t>
    </rPh>
    <rPh sb="39" eb="40">
      <t>イ</t>
    </rPh>
    <phoneticPr fontId="1"/>
  </si>
  <si>
    <t>加工時間(min)</t>
    <rPh sb="0" eb="2">
      <t>カコウ</t>
    </rPh>
    <rPh sb="2" eb="4">
      <t>ジカン</t>
    </rPh>
    <phoneticPr fontId="1"/>
  </si>
  <si>
    <t>加工指示書サンプル</t>
    <rPh sb="0" eb="2">
      <t>カコウ</t>
    </rPh>
    <rPh sb="2" eb="5">
      <t>シジショ</t>
    </rPh>
    <phoneticPr fontId="1"/>
  </si>
  <si>
    <t>ワーク名</t>
    <rPh sb="3" eb="4">
      <t>メイ</t>
    </rPh>
    <phoneticPr fontId="1"/>
  </si>
  <si>
    <t>プロジェクトファイル名</t>
    <rPh sb="10" eb="11">
      <t>メイ</t>
    </rPh>
    <phoneticPr fontId="1"/>
  </si>
  <si>
    <t>ワークファイル名</t>
    <rPh sb="7" eb="8">
      <t>メイ</t>
    </rPh>
    <phoneticPr fontId="1"/>
  </si>
  <si>
    <t>加工機名</t>
    <rPh sb="0" eb="3">
      <t>カコウキ</t>
    </rPh>
    <rPh sb="3" eb="4">
      <t>メイ</t>
    </rPh>
    <phoneticPr fontId="1"/>
  </si>
  <si>
    <t>Sコード更新</t>
    <rPh sb="4" eb="6">
      <t>コウシン</t>
    </rPh>
    <phoneticPr fontId="1"/>
  </si>
  <si>
    <t>＝＝環境設定＝＝</t>
    <rPh sb="2" eb="4">
      <t>カンキョウ</t>
    </rPh>
    <rPh sb="4" eb="6">
      <t>セッテイ</t>
    </rPh>
    <phoneticPr fontId="1"/>
  </si>
  <si>
    <t>＝＝加工機設定＝＝</t>
    <rPh sb="2" eb="5">
      <t>カコウキ</t>
    </rPh>
    <rPh sb="5" eb="7">
      <t>セッテイ</t>
    </rPh>
    <phoneticPr fontId="1"/>
  </si>
  <si>
    <t>小数点桁数</t>
    <rPh sb="0" eb="3">
      <t>ショウスウテン</t>
    </rPh>
    <rPh sb="3" eb="5">
      <t>ケタスウ</t>
    </rPh>
    <phoneticPr fontId="1"/>
  </si>
  <si>
    <t>小数点</t>
    <rPh sb="0" eb="3">
      <t>ショウスウテン</t>
    </rPh>
    <phoneticPr fontId="1"/>
  </si>
  <si>
    <t>ATC本数</t>
    <rPh sb="3" eb="5">
      <t>ホンスウ</t>
    </rPh>
    <phoneticPr fontId="1"/>
  </si>
  <si>
    <t>ファイル名変更</t>
    <rPh sb="4" eb="5">
      <t>メイ</t>
    </rPh>
    <rPh sb="5" eb="7">
      <t>ヘンコウ</t>
    </rPh>
    <phoneticPr fontId="1"/>
  </si>
  <si>
    <t>保存フォルダ</t>
    <rPh sb="0" eb="2">
      <t>ホゾン</t>
    </rPh>
    <phoneticPr fontId="1"/>
  </si>
  <si>
    <t>保存フォルダ変更</t>
    <rPh sb="0" eb="2">
      <t>ホゾン</t>
    </rPh>
    <rPh sb="6" eb="8">
      <t>ヘンコウ</t>
    </rPh>
    <phoneticPr fontId="1"/>
  </si>
  <si>
    <t>最適化前NC</t>
    <rPh sb="0" eb="3">
      <t>サイテキカ</t>
    </rPh>
    <rPh sb="3" eb="4">
      <t>マエ</t>
    </rPh>
    <phoneticPr fontId="1"/>
  </si>
  <si>
    <t>最適化後NC</t>
    <rPh sb="0" eb="3">
      <t>サイテキカ</t>
    </rPh>
    <rPh sb="3" eb="4">
      <t>アト</t>
    </rPh>
    <phoneticPr fontId="1"/>
  </si>
  <si>
    <t>計算パラメータ</t>
    <rPh sb="0" eb="2">
      <t>ケイサン</t>
    </rPh>
    <phoneticPr fontId="1"/>
  </si>
  <si>
    <t>初期位置Z</t>
    <rPh sb="0" eb="2">
      <t>ショキ</t>
    </rPh>
    <rPh sb="2" eb="4">
      <t>イチ</t>
    </rPh>
    <phoneticPr fontId="1"/>
  </si>
  <si>
    <t>O番号</t>
    <rPh sb="1" eb="3">
      <t>バンゴウ</t>
    </rPh>
    <phoneticPr fontId="1"/>
  </si>
  <si>
    <t>ブロック数</t>
    <rPh sb="4" eb="5">
      <t>スウ</t>
    </rPh>
    <phoneticPr fontId="1"/>
  </si>
  <si>
    <t>送り最適化</t>
    <rPh sb="0" eb="1">
      <t>オク</t>
    </rPh>
    <rPh sb="2" eb="5">
      <t>サイテキカ</t>
    </rPh>
    <phoneticPr fontId="1"/>
  </si>
  <si>
    <t>自動クリアランス</t>
    <rPh sb="0" eb="2">
      <t>ジドウ</t>
    </rPh>
    <phoneticPr fontId="1"/>
  </si>
  <si>
    <t>エアカット削除</t>
    <rPh sb="5" eb="7">
      <t>サクジョ</t>
    </rPh>
    <phoneticPr fontId="1"/>
  </si>
  <si>
    <t>G01分割</t>
    <rPh sb="3" eb="5">
      <t>ブンカツ</t>
    </rPh>
    <phoneticPr fontId="1"/>
  </si>
  <si>
    <t>　　５）シート「指示書」 に各項目が記入されます。</t>
    <rPh sb="8" eb="11">
      <t>シジショ</t>
    </rPh>
    <rPh sb="14" eb="17">
      <t>カクコウモク</t>
    </rPh>
    <rPh sb="18" eb="20">
      <t>キニュウ</t>
    </rPh>
    <phoneticPr fontId="1"/>
  </si>
  <si>
    <t>１．システムの設定変更</t>
    <rPh sb="7" eb="9">
      <t>セッテイ</t>
    </rPh>
    <rPh sb="9" eb="11">
      <t>ヘンコウ</t>
    </rPh>
    <phoneticPr fontId="1"/>
  </si>
  <si>
    <t>　　１）システムの【環境設定】→【最適化設定】を開きます</t>
    <rPh sb="10" eb="12">
      <t>カンキョウ</t>
    </rPh>
    <rPh sb="12" eb="14">
      <t>セッテイ</t>
    </rPh>
    <rPh sb="17" eb="20">
      <t>サイテキカ</t>
    </rPh>
    <rPh sb="20" eb="22">
      <t>セッテイ</t>
    </rPh>
    <rPh sb="24" eb="25">
      <t>ヒラ</t>
    </rPh>
    <phoneticPr fontId="1"/>
  </si>
  <si>
    <t>　　３）システムのバージョンアップ等で出力される CSV の内容に変更があっても、対応できるように</t>
    <rPh sb="17" eb="18">
      <t>トウ</t>
    </rPh>
    <rPh sb="19" eb="21">
      <t>シュツリョク</t>
    </rPh>
    <rPh sb="30" eb="32">
      <t>ナイヨウ</t>
    </rPh>
    <rPh sb="33" eb="35">
      <t>ヘンコウ</t>
    </rPh>
    <rPh sb="41" eb="43">
      <t>タイオウ</t>
    </rPh>
    <phoneticPr fontId="1"/>
  </si>
  <si>
    <t>総距離(m)</t>
    <rPh sb="0" eb="1">
      <t>ソウ</t>
    </rPh>
    <rPh sb="1" eb="3">
      <t>キョリ</t>
    </rPh>
    <phoneticPr fontId="1"/>
  </si>
  <si>
    <t>合計</t>
    <rPh sb="0" eb="2">
      <t>ゴウケイ</t>
    </rPh>
    <phoneticPr fontId="1"/>
  </si>
  <si>
    <t>比較</t>
    <rPh sb="0" eb="2">
      <t>ヒカク</t>
    </rPh>
    <phoneticPr fontId="1"/>
  </si>
  <si>
    <t>総距離</t>
    <rPh sb="0" eb="1">
      <t>ソウ</t>
    </rPh>
    <rPh sb="1" eb="3">
      <t>キョリ</t>
    </rPh>
    <phoneticPr fontId="1"/>
  </si>
  <si>
    <t>加工時間</t>
    <rPh sb="0" eb="2">
      <t>カコウ</t>
    </rPh>
    <rPh sb="2" eb="4">
      <t>ジカン</t>
    </rPh>
    <phoneticPr fontId="1"/>
  </si>
  <si>
    <t>元NCファイル名</t>
    <rPh sb="0" eb="1">
      <t>モト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</si>
</sst>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vertical="center" shrinkToFit="1"/>
    </xf>
    <xf numFmtId="0" fontId="3" fillId="2" borderId="1" xfId="0" applyFont="1" applyFill="1" applyBorder="1" applyAlignment="1">
      <alignment vertical="center" shrinkToFit="1"/>
    </xf>
    <xf numFmtId="0" fontId="3" fillId="2" borderId="1" xfId="0" applyFont="1" applyFill="1" applyBorder="1" applyAlignme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0" fillId="0" borderId="12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shrinkToFit="1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 shrinkToFit="1"/>
    </xf>
    <xf numFmtId="0" fontId="2" fillId="0" borderId="0" xfId="0" quotePrefix="1" applyFont="1">
      <alignment vertical="center"/>
    </xf>
    <xf numFmtId="0" fontId="3" fillId="4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6" borderId="3" xfId="0" applyFont="1" applyFill="1" applyBorder="1">
      <alignment vertical="center"/>
    </xf>
    <xf numFmtId="0" fontId="2" fillId="6" borderId="4" xfId="0" applyFont="1" applyFill="1" applyBorder="1">
      <alignment vertical="center"/>
    </xf>
    <xf numFmtId="0" fontId="2" fillId="6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shrinkToFit="1"/>
    </xf>
    <xf numFmtId="176" fontId="3" fillId="6" borderId="1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  <color rgb="FFEEEFD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28</xdr:row>
      <xdr:rowOff>133350</xdr:rowOff>
    </xdr:from>
    <xdr:to>
      <xdr:col>2</xdr:col>
      <xdr:colOff>19050</xdr:colOff>
      <xdr:row>29</xdr:row>
      <xdr:rowOff>152400</xdr:rowOff>
    </xdr:to>
    <xdr:cxnSp macro="">
      <xdr:nvCxnSpPr>
        <xdr:cNvPr id="10" name="直線矢印コネクタ 9"/>
        <xdr:cNvCxnSpPr/>
      </xdr:nvCxnSpPr>
      <xdr:spPr>
        <a:xfrm>
          <a:off x="1057275" y="4762500"/>
          <a:ext cx="333375" cy="19050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419100</xdr:colOff>
      <xdr:row>27</xdr:row>
      <xdr:rowOff>76200</xdr:rowOff>
    </xdr:from>
    <xdr:to>
      <xdr:col>6</xdr:col>
      <xdr:colOff>9525</xdr:colOff>
      <xdr:row>28</xdr:row>
      <xdr:rowOff>104775</xdr:rowOff>
    </xdr:to>
    <xdr:sp macro="" textlink="">
      <xdr:nvSpPr>
        <xdr:cNvPr id="13" name="右矢印 12"/>
        <xdr:cNvSpPr/>
      </xdr:nvSpPr>
      <xdr:spPr>
        <a:xfrm>
          <a:off x="3848100" y="4533900"/>
          <a:ext cx="276225" cy="2000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20</xdr:row>
          <xdr:rowOff>0</xdr:rowOff>
        </xdr:from>
        <xdr:to>
          <xdr:col>5</xdr:col>
          <xdr:colOff>219075</xdr:colOff>
          <xdr:row>34</xdr:row>
          <xdr:rowOff>114300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19</xdr:row>
          <xdr:rowOff>161925</xdr:rowOff>
        </xdr:from>
        <xdr:to>
          <xdr:col>9</xdr:col>
          <xdr:colOff>238125</xdr:colOff>
          <xdr:row>34</xdr:row>
          <xdr:rowOff>104775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R127"/>
  <sheetViews>
    <sheetView tabSelected="1" view="pageBreakPreview" topLeftCell="A8" zoomScaleNormal="75" zoomScaleSheetLayoutView="100" workbookViewId="0">
      <selection activeCell="B28" sqref="B28:B126"/>
    </sheetView>
  </sheetViews>
  <sheetFormatPr defaultRowHeight="14.25" x14ac:dyDescent="0.15"/>
  <cols>
    <col min="1" max="1" width="5.25" style="1" customWidth="1"/>
    <col min="2" max="2" width="16.875" style="1" customWidth="1"/>
    <col min="3" max="3" width="13" style="1" customWidth="1"/>
    <col min="4" max="7" width="10.625" style="1" customWidth="1"/>
    <col min="8" max="8" width="10.25" style="1" customWidth="1"/>
    <col min="9" max="17" width="11.125" style="1" customWidth="1"/>
    <col min="18" max="16384" width="9" style="1"/>
  </cols>
  <sheetData>
    <row r="2" spans="1:11" x14ac:dyDescent="0.15">
      <c r="E2" s="1" t="s">
        <v>39</v>
      </c>
    </row>
    <row r="4" spans="1:11" x14ac:dyDescent="0.15">
      <c r="A4" s="41" t="s">
        <v>0</v>
      </c>
      <c r="B4" s="41"/>
      <c r="C4" s="35" t="s">
        <v>41</v>
      </c>
      <c r="D4" s="36"/>
      <c r="E4" s="36"/>
      <c r="F4" s="36"/>
      <c r="G4" s="36"/>
      <c r="H4" s="36"/>
      <c r="I4" s="36"/>
      <c r="J4" s="36"/>
      <c r="K4" s="37"/>
    </row>
    <row r="5" spans="1:11" x14ac:dyDescent="0.15">
      <c r="A5" s="42" t="e">
        <f>INDEX(Sheet2!$B$1:$B$1000,MATCH("PRJ-NAME",Sheet2!$A$1:$A$1000,0))</f>
        <v>#N/A</v>
      </c>
      <c r="B5" s="42"/>
      <c r="C5" s="38" t="e">
        <f>INDEX(Sheet2!$B$1:$B$1000,MATCH("PRJ-FILE",Sheet2!$A$1:$A$1000,0))</f>
        <v>#N/A</v>
      </c>
      <c r="D5" s="39"/>
      <c r="E5" s="39"/>
      <c r="F5" s="39"/>
      <c r="G5" s="39"/>
      <c r="H5" s="39"/>
      <c r="I5" s="39"/>
      <c r="J5" s="39"/>
      <c r="K5" s="40"/>
    </row>
    <row r="6" spans="1:11" x14ac:dyDescent="0.15">
      <c r="A6" s="41" t="s">
        <v>40</v>
      </c>
      <c r="B6" s="41"/>
      <c r="C6" s="35" t="s">
        <v>42</v>
      </c>
      <c r="D6" s="36"/>
      <c r="E6" s="36"/>
      <c r="F6" s="36"/>
      <c r="G6" s="36"/>
      <c r="H6" s="36"/>
      <c r="I6" s="36"/>
      <c r="J6" s="36"/>
      <c r="K6" s="37"/>
    </row>
    <row r="7" spans="1:11" x14ac:dyDescent="0.15">
      <c r="A7" s="42" t="e">
        <f>INDEX(Sheet2!$B$1:$B$1000,MATCH("WORK-NAME",Sheet2!$A$1:$A$1000,0))</f>
        <v>#N/A</v>
      </c>
      <c r="B7" s="42"/>
      <c r="C7" s="38" t="e">
        <f>INDEX(Sheet2!$B$1:$B$1000,MATCH("WORK-FILE",Sheet2!$A$1:$A$1000,0))</f>
        <v>#N/A</v>
      </c>
      <c r="D7" s="39"/>
      <c r="E7" s="39"/>
      <c r="F7" s="39"/>
      <c r="G7" s="39"/>
      <c r="H7" s="39"/>
      <c r="I7" s="39"/>
      <c r="J7" s="39"/>
      <c r="K7" s="40"/>
    </row>
    <row r="9" spans="1:11" x14ac:dyDescent="0.15">
      <c r="A9" s="41" t="s">
        <v>43</v>
      </c>
      <c r="B9" s="41"/>
      <c r="C9" s="35" t="s">
        <v>11</v>
      </c>
      <c r="D9" s="37"/>
      <c r="E9" s="35" t="s">
        <v>10</v>
      </c>
      <c r="F9" s="37"/>
    </row>
    <row r="10" spans="1:11" x14ac:dyDescent="0.15">
      <c r="A10" s="48" t="e">
        <f>INDEX(Sheet2!$B$1:$B$1000,MATCH("MACHINE-NAME",Sheet2!$A$1:$A$1000,0))</f>
        <v>#N/A</v>
      </c>
      <c r="B10" s="48"/>
      <c r="C10" s="43" t="e">
        <f>TEXT(INDEX(Sheet2!$B$1:$CW$100,MATCH("VERSION",Sheet2!$A$1:$A$1000,0),1),"0") &amp; ". " &amp;  TEXT(INDEX(Sheet2!$B$1:$CW$100,MATCH("VERSION",Sheet2!$A$1:$A$1000,0),2),"0") &amp; ". " &amp;  TEXT(INDEX(Sheet2!$B$1:$CW$100,MATCH("VERSION",Sheet2!$A$1:$A$1000,0),3),"0") &amp;  ". " &amp;TEXT(INDEX(Sheet2!$B$1:$CW$100,MATCH("VERSION",Sheet2!$A$1:$A$1000,0),4),"0")</f>
        <v>#N/A</v>
      </c>
      <c r="D10" s="44"/>
      <c r="E10" s="43" t="e">
        <f>TEXT(INDEX(Sheet2!$B$1:$CW$100,MATCH("DATE",Sheet2!$A$1:$A$1000,0),1),"0") &amp; "/" &amp;  TEXT(INDEX(Sheet2!$B$1:$CW$100,MATCH("DATE",Sheet2!$A$1:$A$1000,0),2),"0") &amp; "/" &amp;  TEXT(INDEX(Sheet2!$B$1:$CW$100,MATCH("DATE",Sheet2!$A$1:$A$1000,0),3),"0") &amp;  "-" &amp;TEXT(INDEX(Sheet2!$B$1:$CW$100,MATCH("DATE",Sheet2!$A$1:$A$1000,0),4),"0") &amp; "：" &amp;  TEXT(INDEX(Sheet2!$B$1:$CW$100,MATCH("DATE",Sheet2!$A$1:$A$1000,0),5),"0")</f>
        <v>#N/A</v>
      </c>
      <c r="F10" s="44"/>
    </row>
    <row r="12" spans="1:11" x14ac:dyDescent="0.15">
      <c r="A12" s="21" t="s">
        <v>45</v>
      </c>
    </row>
    <row r="13" spans="1:11" x14ac:dyDescent="0.15">
      <c r="B13" s="2" t="s">
        <v>3</v>
      </c>
      <c r="C13" s="2" t="s">
        <v>5</v>
      </c>
      <c r="D13" s="2" t="s">
        <v>6</v>
      </c>
      <c r="E13" s="2" t="s">
        <v>7</v>
      </c>
      <c r="F13" s="2" t="s">
        <v>4</v>
      </c>
      <c r="G13" s="2" t="s">
        <v>44</v>
      </c>
    </row>
    <row r="14" spans="1:11" x14ac:dyDescent="0.15">
      <c r="B14" s="19" t="e">
        <f>INDEX(Sheet2!$B$1:$B$1000,MATCH("HOLDER-TOL",Sheet2!$A$1:$A$1000,0))</f>
        <v>#N/A</v>
      </c>
      <c r="C14" s="19" t="e">
        <f>INDEX(Sheet2!$B$1:$B$1000,MATCH("EDGE-ANG",Sheet2!$A$1:$A$1000,0))</f>
        <v>#N/A</v>
      </c>
      <c r="D14" s="19" t="e">
        <f>INDEX(Sheet2!$B$1:$B$1000,MATCH("EDGE-HEIGHT",Sheet2!$A$1:$A$1000,0))</f>
        <v>#N/A</v>
      </c>
      <c r="E14" s="19" t="e">
        <f>INDEX(Sheet2!$B$1:$B$1000,MATCH("SMOOTH-AREA",Sheet2!$A$1:$A$1000,0))</f>
        <v>#N/A</v>
      </c>
      <c r="F14" s="19" t="e">
        <f>INDEX(Sheet2!$B$1:$B$1000,MATCH("SMOOTH-LEN",Sheet2!$A$1:$A$1000,0))</f>
        <v>#N/A</v>
      </c>
      <c r="G14" s="19" t="e">
        <f>INDEX(Sheet2!$B$1:$B$1000,MATCH("SPIN-SET",Sheet2!$A$1:$A$1000,0))</f>
        <v>#N/A</v>
      </c>
    </row>
    <row r="16" spans="1:11" x14ac:dyDescent="0.15">
      <c r="A16" s="21" t="s">
        <v>46</v>
      </c>
    </row>
    <row r="17" spans="1:18" x14ac:dyDescent="0.15">
      <c r="B17" s="18" t="s">
        <v>48</v>
      </c>
      <c r="C17" s="18" t="s">
        <v>47</v>
      </c>
      <c r="D17" s="18" t="s">
        <v>49</v>
      </c>
      <c r="E17" s="26" t="s">
        <v>50</v>
      </c>
    </row>
    <row r="18" spans="1:18" x14ac:dyDescent="0.15">
      <c r="B18" s="19" t="e">
        <f>INDEX(Sheet2!$B$1:$B$1000,MATCH("DECIMAL-OUT",Sheet2!$A$1:$A$1000,0))</f>
        <v>#N/A</v>
      </c>
      <c r="C18" s="19" t="e">
        <f>INDEX(Sheet2!$B$1:$B$1000,MATCH("DECIMAL-PNT",Sheet2!$A$1:$A$1000,0))</f>
        <v>#N/A</v>
      </c>
      <c r="D18" s="19" t="e">
        <f>INDEX(Sheet2!$B$1:$B$1000,MATCH("ATC-NUM",Sheet2!$A$1:$A$1000,0))</f>
        <v>#N/A</v>
      </c>
      <c r="E18" s="22" t="e">
        <f>INDEX(Sheet2!$B$1:$B$1000,MATCH("SAVE-SAME-NCN",Sheet2!$A$1:$A$1000,0))</f>
        <v>#N/A</v>
      </c>
    </row>
    <row r="19" spans="1:18" x14ac:dyDescent="0.15">
      <c r="B19" s="20" t="s">
        <v>52</v>
      </c>
      <c r="C19" s="49" t="s">
        <v>51</v>
      </c>
      <c r="D19" s="50"/>
      <c r="E19" s="50"/>
      <c r="F19" s="50"/>
      <c r="G19" s="50"/>
      <c r="H19" s="50"/>
      <c r="I19" s="50"/>
      <c r="J19" s="50"/>
      <c r="K19" s="50"/>
      <c r="L19" s="51"/>
    </row>
    <row r="20" spans="1:18" x14ac:dyDescent="0.15">
      <c r="B20" s="19" t="e">
        <f>INDEX(Sheet2!$B$1:$B$1000,MATCH("SAVE-SAME-NCF",Sheet2!$A$1:$A$1000,0))</f>
        <v>#N/A</v>
      </c>
      <c r="C20" s="52" t="e">
        <f>INDEX(Sheet2!$B$1:$B$1000,MATCH("SAVE-NC-FOLDER",Sheet2!$A$1:$A$1000,0))</f>
        <v>#N/A</v>
      </c>
      <c r="D20" s="53"/>
      <c r="E20" s="53"/>
      <c r="F20" s="53"/>
      <c r="G20" s="53"/>
      <c r="H20" s="53"/>
      <c r="I20" s="53"/>
      <c r="J20" s="53"/>
      <c r="K20" s="53"/>
      <c r="L20" s="54"/>
    </row>
    <row r="22" spans="1:18" x14ac:dyDescent="0.15">
      <c r="B22" s="2" t="s">
        <v>9</v>
      </c>
    </row>
    <row r="23" spans="1:18" x14ac:dyDescent="0.15">
      <c r="B23" s="4" t="e">
        <f>INDEX(Sheet2!$B$1:$B$1000,MATCH("NC-COUNT",Sheet2!$A$1:$A$1000,0))</f>
        <v>#N/A</v>
      </c>
    </row>
    <row r="25" spans="1:18" x14ac:dyDescent="0.15">
      <c r="A25" s="45" t="s">
        <v>8</v>
      </c>
      <c r="B25" s="47" t="s">
        <v>72</v>
      </c>
      <c r="C25" s="41" t="s">
        <v>1</v>
      </c>
      <c r="D25" s="35" t="s">
        <v>53</v>
      </c>
      <c r="E25" s="36"/>
      <c r="F25" s="37"/>
      <c r="G25" s="35" t="s">
        <v>54</v>
      </c>
      <c r="H25" s="36"/>
      <c r="I25" s="37"/>
      <c r="J25" s="33" t="s">
        <v>69</v>
      </c>
      <c r="K25" s="34"/>
      <c r="L25" s="24" t="s">
        <v>55</v>
      </c>
      <c r="M25" s="25"/>
      <c r="N25" s="25"/>
      <c r="O25" s="25"/>
      <c r="P25" s="25"/>
      <c r="Q25" s="25"/>
      <c r="R25" s="25"/>
    </row>
    <row r="26" spans="1:18" x14ac:dyDescent="0.15">
      <c r="A26" s="46"/>
      <c r="B26" s="47"/>
      <c r="C26" s="41"/>
      <c r="D26" s="14" t="s">
        <v>67</v>
      </c>
      <c r="E26" s="14" t="s">
        <v>38</v>
      </c>
      <c r="F26" s="14" t="s">
        <v>58</v>
      </c>
      <c r="G26" s="14" t="s">
        <v>67</v>
      </c>
      <c r="H26" s="14" t="s">
        <v>38</v>
      </c>
      <c r="I26" s="14" t="s">
        <v>58</v>
      </c>
      <c r="J26" s="30" t="s">
        <v>70</v>
      </c>
      <c r="K26" s="30" t="s">
        <v>71</v>
      </c>
      <c r="L26" s="23" t="s">
        <v>56</v>
      </c>
      <c r="M26" s="2" t="s">
        <v>57</v>
      </c>
      <c r="N26" s="2" t="s">
        <v>62</v>
      </c>
      <c r="O26" s="2" t="s">
        <v>2</v>
      </c>
      <c r="P26" s="2" t="s">
        <v>59</v>
      </c>
      <c r="Q26" s="2" t="s">
        <v>60</v>
      </c>
      <c r="R26" s="2" t="s">
        <v>61</v>
      </c>
    </row>
    <row r="27" spans="1:18" x14ac:dyDescent="0.15">
      <c r="A27" s="15">
        <v>1</v>
      </c>
      <c r="B27" s="17" t="e">
        <f>INDEX(Sheet2!$B$1:$CW$1000,MATCH("NC-NAME",Sheet2!$A$1:$A$1000,0),$A27)</f>
        <v>#N/A</v>
      </c>
      <c r="C27" s="17" t="e">
        <f>INDEX(Sheet2!$B$1:$CW$1000,MATCH("TOOLNAME",Sheet2!$A$1:$A$1000,0),$A27)</f>
        <v>#N/A</v>
      </c>
      <c r="D27" s="17" t="e">
        <f>INT(INDEX(Sheet2!$B$1:$CW$1000,MATCH("G00-LENGTH",Sheet2!$A$1:$A$1000,0),$A27) /100+ INDEX(Sheet2!$B$1:$CW$1000,MATCH("G01-LENGTH",Sheet2!$A$1:$A$1000,0),$A27)/100)/10</f>
        <v>#N/A</v>
      </c>
      <c r="E27" s="17" t="e">
        <f>INT(INDEX(Sheet2!$B$1:$CW$1000,MATCH("G00-TIME",Sheet2!$A$1:$A$1000,0),$A27)*10 + INDEX(Sheet2!$B$1:$CW$1000,MATCH("G01-TIME",Sheet2!$A$1:$A$1000,0),$A27)*10)/10</f>
        <v>#N/A</v>
      </c>
      <c r="F27" s="17" t="e">
        <f>INDEX(Sheet2!$B$1:$CW$1000,MATCH("BLOCK",Sheet2!$A$1:$A$1000,0),$A27)</f>
        <v>#N/A</v>
      </c>
      <c r="G27" s="17" t="e">
        <f>INT(INDEX(Sheet2!$B$1:$CW$1000,MATCH("OPT-G00-LENGTH",Sheet2!$A$1:$A$1000,0),$A27) /100+ INDEX(Sheet2!$B$1:$CW$1000,MATCH("OPT-G01-LENGTH",Sheet2!$A$1:$A$1000,0),$A27)/100)/10</f>
        <v>#N/A</v>
      </c>
      <c r="H27" s="17" t="e">
        <f>INT(INDEX(Sheet2!$B$1:$CW$1000,MATCH("OPT-G00-TIME",Sheet2!$A$1:$A$1000,0),$A27)*10 + INDEX(Sheet2!$B$1:$CW$1000,MATCH("OPT-G01-TIME",Sheet2!$A$1:$A$1000,0),$A27)*10)/10</f>
        <v>#N/A</v>
      </c>
      <c r="I27" s="17" t="e">
        <f>INDEX(Sheet2!$B$1:$CW$1000,MATCH("OPT-BLOCK",Sheet2!$A$1:$A$1000,0),$A27)</f>
        <v>#N/A</v>
      </c>
      <c r="J27" s="31" t="e">
        <f>G27/D27</f>
        <v>#N/A</v>
      </c>
      <c r="K27" s="31" t="e">
        <f>H27/E27</f>
        <v>#N/A</v>
      </c>
      <c r="L27" s="17" t="e">
        <f>INDEX(Sheet2!$B$1:$CW$1000,MATCH("HOME-Z",Sheet2!$A$1:$A$1000,0),$A27)</f>
        <v>#N/A</v>
      </c>
      <c r="M27" s="17" t="e">
        <f>INDEX(Sheet2!$B$1:$CW$1000,MATCH("O-NO",Sheet2!$A$1:$A$1000,0),$A27)</f>
        <v>#N/A</v>
      </c>
      <c r="N27" s="3" t="e">
        <f>INDEX(Sheet2!$B$1:$CW$1000,MATCH("NC-G01-DIVIDE",Sheet2!$A$1:$A$1000,0),$A27)</f>
        <v>#N/A</v>
      </c>
      <c r="O27" s="3" t="e">
        <f>INDEX(Sheet2!$B$1:$CW$1000,MATCH("NC-TOOLZ-TOL",Sheet2!$A$1:$A$1000,0),$A27)</f>
        <v>#N/A</v>
      </c>
      <c r="P27" s="3" t="e">
        <f>INDEX(Sheet2!$B$1:$CW$1000,MATCH("NC-OPT-FEED-MODE",Sheet2!$A$1:$A$1000,0),$A27)</f>
        <v>#N/A</v>
      </c>
      <c r="Q27" s="3" t="e">
        <f>INDEX(Sheet2!$B$1:$CW$1000,MATCH("NC-AUTO-CLEAR-MODE",Sheet2!$A$1:$A$1000,0),$A27)</f>
        <v>#N/A</v>
      </c>
      <c r="R27" s="3" t="e">
        <f>INDEX(Sheet2!$B$1:$CW$1000,MATCH("NC-AIRCUT-MODE",Sheet2!$A$1:$A$1000,0),$A27)</f>
        <v>#N/A</v>
      </c>
    </row>
    <row r="28" spans="1:18" x14ac:dyDescent="0.15">
      <c r="A28" s="15">
        <v>2</v>
      </c>
      <c r="B28" s="17" t="e">
        <f>INDEX(Sheet2!$B$1:$CW$1000,MATCH("NC-NAME",Sheet2!$A$1:$A$1000,0),$A28)</f>
        <v>#N/A</v>
      </c>
      <c r="C28" s="17" t="e">
        <f>INDEX(Sheet2!$B$1:$CW$1000,MATCH("TOOLNAME",Sheet2!$A$1:$A$1000,0),$A28)</f>
        <v>#N/A</v>
      </c>
      <c r="D28" s="17" t="e">
        <f>INT(INDEX(Sheet2!$B$1:$CW$1000,MATCH("G00-LENGTH",Sheet2!$A$1:$A$1000,0),$A28) /100+ INDEX(Sheet2!$B$1:$CW$1000,MATCH("G01-LENGTH",Sheet2!$A$1:$A$1000,0),$A28)/100)/10</f>
        <v>#N/A</v>
      </c>
      <c r="E28" s="17" t="e">
        <f>INT(INDEX(Sheet2!$B$1:$CW$1000,MATCH("G00-TIME",Sheet2!$A$1:$A$1000,0),$A28)*10 + INDEX(Sheet2!$B$1:$CW$1000,MATCH("G01-TIME",Sheet2!$A$1:$A$1000,0),$A28)*10)/10</f>
        <v>#N/A</v>
      </c>
      <c r="F28" s="17" t="e">
        <f>INDEX(Sheet2!$B$1:$CW$1000,MATCH("BLOCK",Sheet2!$A$1:$A$1000,0),$A28)</f>
        <v>#N/A</v>
      </c>
      <c r="G28" s="17" t="e">
        <f>INT(INDEX(Sheet2!$B$1:$CW$1000,MATCH("OPT-G00-LENGTH",Sheet2!$A$1:$A$1000,0),$A28) /100+ INDEX(Sheet2!$B$1:$CW$1000,MATCH("OPT-G01-LENGTH",Sheet2!$A$1:$A$1000,0),$A28)/100)/10</f>
        <v>#N/A</v>
      </c>
      <c r="H28" s="17" t="e">
        <f>INT(INDEX(Sheet2!$B$1:$CW$1000,MATCH("OPT-G00-TIME",Sheet2!$A$1:$A$1000,0),$A28)*10 + INDEX(Sheet2!$B$1:$CW$1000,MATCH("OPT-G01-TIME",Sheet2!$A$1:$A$1000,0),$A28)*10)/10</f>
        <v>#N/A</v>
      </c>
      <c r="I28" s="17" t="e">
        <f>INDEX(Sheet2!$B$1:$CW$1000,MATCH("OPT-BLOCK",Sheet2!$A$1:$A$1000,0),$A28)</f>
        <v>#N/A</v>
      </c>
      <c r="J28" s="31" t="e">
        <f t="shared" ref="J28:J91" si="0">G28/D28</f>
        <v>#N/A</v>
      </c>
      <c r="K28" s="31" t="e">
        <f t="shared" ref="K28:K91" si="1">H28/E28</f>
        <v>#N/A</v>
      </c>
      <c r="L28" s="17" t="e">
        <f>INDEX(Sheet2!$B$1:$CW$1000,MATCH("HOME-Z",Sheet2!$A$1:$A$1000,0),$A28)</f>
        <v>#N/A</v>
      </c>
      <c r="M28" s="17" t="e">
        <f>INDEX(Sheet2!$B$1:$CW$1000,MATCH("O-NO",Sheet2!$A$1:$A$1000,0),$A28)</f>
        <v>#N/A</v>
      </c>
      <c r="N28" s="3" t="e">
        <f>INDEX(Sheet2!$B$1:$CW$1000,MATCH("NC-G01-DIVIDE",Sheet2!$A$1:$A$1000,0),$A28)</f>
        <v>#N/A</v>
      </c>
      <c r="O28" s="3" t="e">
        <f>INDEX(Sheet2!$B$1:$CW$1000,MATCH("NC-TOOLZ-TOL",Sheet2!$A$1:$A$1000,0),$A28)</f>
        <v>#N/A</v>
      </c>
      <c r="P28" s="3" t="e">
        <f>INDEX(Sheet2!$B$1:$CW$1000,MATCH("NC-OPT-FEED-MODE",Sheet2!$A$1:$A$1000,0),$A28)</f>
        <v>#N/A</v>
      </c>
      <c r="Q28" s="3" t="e">
        <f>INDEX(Sheet2!$B$1:$CW$1000,MATCH("NC-AUTO-CLEAR-MODE",Sheet2!$A$1:$A$1000,0),$A28)</f>
        <v>#N/A</v>
      </c>
      <c r="R28" s="3" t="e">
        <f>INDEX(Sheet2!$B$1:$CW$1000,MATCH("NC-AIRCUT-MODE",Sheet2!$A$1:$A$1000,0),$A28)</f>
        <v>#N/A</v>
      </c>
    </row>
    <row r="29" spans="1:18" x14ac:dyDescent="0.15">
      <c r="A29" s="15">
        <v>3</v>
      </c>
      <c r="B29" s="17" t="e">
        <f>INDEX(Sheet2!$B$1:$CW$1000,MATCH("NC-NAME",Sheet2!$A$1:$A$1000,0),$A29)</f>
        <v>#N/A</v>
      </c>
      <c r="C29" s="17" t="e">
        <f>INDEX(Sheet2!$B$1:$CW$1000,MATCH("TOOLNAME",Sheet2!$A$1:$A$1000,0),$A29)</f>
        <v>#N/A</v>
      </c>
      <c r="D29" s="17" t="e">
        <f>INT(INDEX(Sheet2!$B$1:$CW$1000,MATCH("G00-LENGTH",Sheet2!$A$1:$A$1000,0),$A29) /100+ INDEX(Sheet2!$B$1:$CW$1000,MATCH("G01-LENGTH",Sheet2!$A$1:$A$1000,0),$A29)/100)/10</f>
        <v>#N/A</v>
      </c>
      <c r="E29" s="17" t="e">
        <f>INT(INDEX(Sheet2!$B$1:$CW$1000,MATCH("G00-TIME",Sheet2!$A$1:$A$1000,0),$A29)*10 + INDEX(Sheet2!$B$1:$CW$1000,MATCH("G01-TIME",Sheet2!$A$1:$A$1000,0),$A29)*10)/10</f>
        <v>#N/A</v>
      </c>
      <c r="F29" s="17" t="e">
        <f>INDEX(Sheet2!$B$1:$CW$1000,MATCH("BLOCK",Sheet2!$A$1:$A$1000,0),$A29)</f>
        <v>#N/A</v>
      </c>
      <c r="G29" s="17" t="e">
        <f>INT(INDEX(Sheet2!$B$1:$CW$1000,MATCH("OPT-G00-LENGTH",Sheet2!$A$1:$A$1000,0),$A29) /100+ INDEX(Sheet2!$B$1:$CW$1000,MATCH("OPT-G01-LENGTH",Sheet2!$A$1:$A$1000,0),$A29)/100)/10</f>
        <v>#N/A</v>
      </c>
      <c r="H29" s="17" t="e">
        <f>INT(INDEX(Sheet2!$B$1:$CW$1000,MATCH("OPT-G00-TIME",Sheet2!$A$1:$A$1000,0),$A29)*10 + INDEX(Sheet2!$B$1:$CW$1000,MATCH("OPT-G01-TIME",Sheet2!$A$1:$A$1000,0),$A29)*10)/10</f>
        <v>#N/A</v>
      </c>
      <c r="I29" s="17" t="e">
        <f>INDEX(Sheet2!$B$1:$CW$1000,MATCH("OPT-BLOCK",Sheet2!$A$1:$A$1000,0),$A29)</f>
        <v>#N/A</v>
      </c>
      <c r="J29" s="31" t="e">
        <f t="shared" si="0"/>
        <v>#N/A</v>
      </c>
      <c r="K29" s="31" t="e">
        <f t="shared" si="1"/>
        <v>#N/A</v>
      </c>
      <c r="L29" s="17" t="e">
        <f>INDEX(Sheet2!$B$1:$CW$1000,MATCH("HOME-Z",Sheet2!$A$1:$A$1000,0),$A29)</f>
        <v>#N/A</v>
      </c>
      <c r="M29" s="17" t="e">
        <f>INDEX(Sheet2!$B$1:$CW$1000,MATCH("O-NO",Sheet2!$A$1:$A$1000,0),$A29)</f>
        <v>#N/A</v>
      </c>
      <c r="N29" s="3" t="e">
        <f>INDEX(Sheet2!$B$1:$CW$1000,MATCH("NC-G01-DIVIDE",Sheet2!$A$1:$A$1000,0),$A29)</f>
        <v>#N/A</v>
      </c>
      <c r="O29" s="3" t="e">
        <f>INDEX(Sheet2!$B$1:$CW$1000,MATCH("NC-TOOLZ-TOL",Sheet2!$A$1:$A$1000,0),$A29)</f>
        <v>#N/A</v>
      </c>
      <c r="P29" s="3" t="e">
        <f>INDEX(Sheet2!$B$1:$CW$1000,MATCH("NC-OPT-FEED-MODE",Sheet2!$A$1:$A$1000,0),$A29)</f>
        <v>#N/A</v>
      </c>
      <c r="Q29" s="3" t="e">
        <f>INDEX(Sheet2!$B$1:$CW$1000,MATCH("NC-AUTO-CLEAR-MODE",Sheet2!$A$1:$A$1000,0),$A29)</f>
        <v>#N/A</v>
      </c>
      <c r="R29" s="3" t="e">
        <f>INDEX(Sheet2!$B$1:$CW$1000,MATCH("NC-AIRCUT-MODE",Sheet2!$A$1:$A$1000,0),$A29)</f>
        <v>#N/A</v>
      </c>
    </row>
    <row r="30" spans="1:18" x14ac:dyDescent="0.15">
      <c r="A30" s="15">
        <v>4</v>
      </c>
      <c r="B30" s="17" t="e">
        <f>INDEX(Sheet2!$B$1:$CW$1000,MATCH("NC-NAME",Sheet2!$A$1:$A$1000,0),$A30)</f>
        <v>#N/A</v>
      </c>
      <c r="C30" s="17" t="e">
        <f>INDEX(Sheet2!$B$1:$CW$1000,MATCH("TOOLNAME",Sheet2!$A$1:$A$1000,0),$A30)</f>
        <v>#N/A</v>
      </c>
      <c r="D30" s="17" t="e">
        <f>INT(INDEX(Sheet2!$B$1:$CW$1000,MATCH("G00-LENGTH",Sheet2!$A$1:$A$1000,0),$A30) /100+ INDEX(Sheet2!$B$1:$CW$1000,MATCH("G01-LENGTH",Sheet2!$A$1:$A$1000,0),$A30)/100)/10</f>
        <v>#N/A</v>
      </c>
      <c r="E30" s="17" t="e">
        <f>INT(INDEX(Sheet2!$B$1:$CW$1000,MATCH("G00-TIME",Sheet2!$A$1:$A$1000,0),$A30)*10 + INDEX(Sheet2!$B$1:$CW$1000,MATCH("G01-TIME",Sheet2!$A$1:$A$1000,0),$A30)*10)/10</f>
        <v>#N/A</v>
      </c>
      <c r="F30" s="17" t="e">
        <f>INDEX(Sheet2!$B$1:$CW$1000,MATCH("BLOCK",Sheet2!$A$1:$A$1000,0),$A30)</f>
        <v>#N/A</v>
      </c>
      <c r="G30" s="17" t="e">
        <f>INT(INDEX(Sheet2!$B$1:$CW$1000,MATCH("OPT-G00-LENGTH",Sheet2!$A$1:$A$1000,0),$A30) /100+ INDEX(Sheet2!$B$1:$CW$1000,MATCH("OPT-G01-LENGTH",Sheet2!$A$1:$A$1000,0),$A30)/100)/10</f>
        <v>#N/A</v>
      </c>
      <c r="H30" s="17" t="e">
        <f>INT(INDEX(Sheet2!$B$1:$CW$1000,MATCH("OPT-G00-TIME",Sheet2!$A$1:$A$1000,0),$A30)*10 + INDEX(Sheet2!$B$1:$CW$1000,MATCH("OPT-G01-TIME",Sheet2!$A$1:$A$1000,0),$A30)*10)/10</f>
        <v>#N/A</v>
      </c>
      <c r="I30" s="17" t="e">
        <f>INDEX(Sheet2!$B$1:$CW$1000,MATCH("OPT-BLOCK",Sheet2!$A$1:$A$1000,0),$A30)</f>
        <v>#N/A</v>
      </c>
      <c r="J30" s="31" t="e">
        <f t="shared" si="0"/>
        <v>#N/A</v>
      </c>
      <c r="K30" s="31" t="e">
        <f t="shared" si="1"/>
        <v>#N/A</v>
      </c>
      <c r="L30" s="17" t="e">
        <f>INDEX(Sheet2!$B$1:$CW$1000,MATCH("HOME-Z",Sheet2!$A$1:$A$1000,0),$A30)</f>
        <v>#N/A</v>
      </c>
      <c r="M30" s="17" t="e">
        <f>INDEX(Sheet2!$B$1:$CW$1000,MATCH("O-NO",Sheet2!$A$1:$A$1000,0),$A30)</f>
        <v>#N/A</v>
      </c>
      <c r="N30" s="3" t="e">
        <f>INDEX(Sheet2!$B$1:$CW$1000,MATCH("NC-G01-DIVIDE",Sheet2!$A$1:$A$1000,0),$A30)</f>
        <v>#N/A</v>
      </c>
      <c r="O30" s="3" t="e">
        <f>INDEX(Sheet2!$B$1:$CW$1000,MATCH("NC-TOOLZ-TOL",Sheet2!$A$1:$A$1000,0),$A30)</f>
        <v>#N/A</v>
      </c>
      <c r="P30" s="3" t="e">
        <f>INDEX(Sheet2!$B$1:$CW$1000,MATCH("NC-OPT-FEED-MODE",Sheet2!$A$1:$A$1000,0),$A30)</f>
        <v>#N/A</v>
      </c>
      <c r="Q30" s="3" t="e">
        <f>INDEX(Sheet2!$B$1:$CW$1000,MATCH("NC-AUTO-CLEAR-MODE",Sheet2!$A$1:$A$1000,0),$A30)</f>
        <v>#N/A</v>
      </c>
      <c r="R30" s="3" t="e">
        <f>INDEX(Sheet2!$B$1:$CW$1000,MATCH("NC-AIRCUT-MODE",Sheet2!$A$1:$A$1000,0),$A30)</f>
        <v>#N/A</v>
      </c>
    </row>
    <row r="31" spans="1:18" x14ac:dyDescent="0.15">
      <c r="A31" s="15">
        <v>5</v>
      </c>
      <c r="B31" s="17" t="e">
        <f>INDEX(Sheet2!$B$1:$CW$1000,MATCH("NC-NAME",Sheet2!$A$1:$A$1000,0),$A31)</f>
        <v>#N/A</v>
      </c>
      <c r="C31" s="17" t="e">
        <f>INDEX(Sheet2!$B$1:$CW$1000,MATCH("TOOLNAME",Sheet2!$A$1:$A$1000,0),$A31)</f>
        <v>#N/A</v>
      </c>
      <c r="D31" s="17" t="e">
        <f>INT(INDEX(Sheet2!$B$1:$CW$1000,MATCH("G00-LENGTH",Sheet2!$A$1:$A$1000,0),$A31) /100+ INDEX(Sheet2!$B$1:$CW$1000,MATCH("G01-LENGTH",Sheet2!$A$1:$A$1000,0),$A31)/100)/10</f>
        <v>#N/A</v>
      </c>
      <c r="E31" s="17" t="e">
        <f>INT(INDEX(Sheet2!$B$1:$CW$1000,MATCH("G00-TIME",Sheet2!$A$1:$A$1000,0),$A31)*10 + INDEX(Sheet2!$B$1:$CW$1000,MATCH("G01-TIME",Sheet2!$A$1:$A$1000,0),$A31)*10)/10</f>
        <v>#N/A</v>
      </c>
      <c r="F31" s="17" t="e">
        <f>INDEX(Sheet2!$B$1:$CW$1000,MATCH("BLOCK",Sheet2!$A$1:$A$1000,0),$A31)</f>
        <v>#N/A</v>
      </c>
      <c r="G31" s="17" t="e">
        <f>INT(INDEX(Sheet2!$B$1:$CW$1000,MATCH("OPT-G00-LENGTH",Sheet2!$A$1:$A$1000,0),$A31) /100+ INDEX(Sheet2!$B$1:$CW$1000,MATCH("OPT-G01-LENGTH",Sheet2!$A$1:$A$1000,0),$A31)/100)/10</f>
        <v>#N/A</v>
      </c>
      <c r="H31" s="17" t="e">
        <f>INT(INDEX(Sheet2!$B$1:$CW$1000,MATCH("OPT-G00-TIME",Sheet2!$A$1:$A$1000,0),$A31)*10 + INDEX(Sheet2!$B$1:$CW$1000,MATCH("OPT-G01-TIME",Sheet2!$A$1:$A$1000,0),$A31)*10)/10</f>
        <v>#N/A</v>
      </c>
      <c r="I31" s="17" t="e">
        <f>INDEX(Sheet2!$B$1:$CW$1000,MATCH("OPT-BLOCK",Sheet2!$A$1:$A$1000,0),$A31)</f>
        <v>#N/A</v>
      </c>
      <c r="J31" s="31" t="e">
        <f t="shared" si="0"/>
        <v>#N/A</v>
      </c>
      <c r="K31" s="31" t="e">
        <f t="shared" si="1"/>
        <v>#N/A</v>
      </c>
      <c r="L31" s="17" t="e">
        <f>INDEX(Sheet2!$B$1:$CW$1000,MATCH("HOME-Z",Sheet2!$A$1:$A$1000,0),$A31)</f>
        <v>#N/A</v>
      </c>
      <c r="M31" s="17" t="e">
        <f>INDEX(Sheet2!$B$1:$CW$1000,MATCH("O-NO",Sheet2!$A$1:$A$1000,0),$A31)</f>
        <v>#N/A</v>
      </c>
      <c r="N31" s="3" t="e">
        <f>INDEX(Sheet2!$B$1:$CW$1000,MATCH("NC-G01-DIVIDE",Sheet2!$A$1:$A$1000,0),$A31)</f>
        <v>#N/A</v>
      </c>
      <c r="O31" s="3" t="e">
        <f>INDEX(Sheet2!$B$1:$CW$1000,MATCH("NC-TOOLZ-TOL",Sheet2!$A$1:$A$1000,0),$A31)</f>
        <v>#N/A</v>
      </c>
      <c r="P31" s="3" t="e">
        <f>INDEX(Sheet2!$B$1:$CW$1000,MATCH("NC-OPT-FEED-MODE",Sheet2!$A$1:$A$1000,0),$A31)</f>
        <v>#N/A</v>
      </c>
      <c r="Q31" s="3" t="e">
        <f>INDEX(Sheet2!$B$1:$CW$1000,MATCH("NC-AUTO-CLEAR-MODE",Sheet2!$A$1:$A$1000,0),$A31)</f>
        <v>#N/A</v>
      </c>
      <c r="R31" s="3" t="e">
        <f>INDEX(Sheet2!$B$1:$CW$1000,MATCH("NC-AIRCUT-MODE",Sheet2!$A$1:$A$1000,0),$A31)</f>
        <v>#N/A</v>
      </c>
    </row>
    <row r="32" spans="1:18" x14ac:dyDescent="0.15">
      <c r="A32" s="15">
        <v>6</v>
      </c>
      <c r="B32" s="17" t="e">
        <f>INDEX(Sheet2!$B$1:$CW$1000,MATCH("NC-NAME",Sheet2!$A$1:$A$1000,0),$A32)</f>
        <v>#N/A</v>
      </c>
      <c r="C32" s="17" t="e">
        <f>INDEX(Sheet2!$B$1:$CW$1000,MATCH("TOOLNAME",Sheet2!$A$1:$A$1000,0),$A32)</f>
        <v>#N/A</v>
      </c>
      <c r="D32" s="17" t="e">
        <f>INT(INDEX(Sheet2!$B$1:$CW$1000,MATCH("G00-LENGTH",Sheet2!$A$1:$A$1000,0),$A32) /100+ INDEX(Sheet2!$B$1:$CW$1000,MATCH("G01-LENGTH",Sheet2!$A$1:$A$1000,0),$A32)/100)/10</f>
        <v>#N/A</v>
      </c>
      <c r="E32" s="17" t="e">
        <f>INT(INDEX(Sheet2!$B$1:$CW$1000,MATCH("G00-TIME",Sheet2!$A$1:$A$1000,0),$A32)*10 + INDEX(Sheet2!$B$1:$CW$1000,MATCH("G01-TIME",Sheet2!$A$1:$A$1000,0),$A32)*10)/10</f>
        <v>#N/A</v>
      </c>
      <c r="F32" s="17" t="e">
        <f>INDEX(Sheet2!$B$1:$CW$1000,MATCH("BLOCK",Sheet2!$A$1:$A$1000,0),$A32)</f>
        <v>#N/A</v>
      </c>
      <c r="G32" s="17" t="e">
        <f>INT(INDEX(Sheet2!$B$1:$CW$1000,MATCH("OPT-G00-LENGTH",Sheet2!$A$1:$A$1000,0),$A32) /100+ INDEX(Sheet2!$B$1:$CW$1000,MATCH("OPT-G01-LENGTH",Sheet2!$A$1:$A$1000,0),$A32)/100)/10</f>
        <v>#N/A</v>
      </c>
      <c r="H32" s="17" t="e">
        <f>INT(INDEX(Sheet2!$B$1:$CW$1000,MATCH("OPT-G00-TIME",Sheet2!$A$1:$A$1000,0),$A32)*10 + INDEX(Sheet2!$B$1:$CW$1000,MATCH("OPT-G01-TIME",Sheet2!$A$1:$A$1000,0),$A32)*10)/10</f>
        <v>#N/A</v>
      </c>
      <c r="I32" s="17" t="e">
        <f>INDEX(Sheet2!$B$1:$CW$1000,MATCH("OPT-BLOCK",Sheet2!$A$1:$A$1000,0),$A32)</f>
        <v>#N/A</v>
      </c>
      <c r="J32" s="31" t="e">
        <f t="shared" si="0"/>
        <v>#N/A</v>
      </c>
      <c r="K32" s="31" t="e">
        <f t="shared" si="1"/>
        <v>#N/A</v>
      </c>
      <c r="L32" s="17" t="e">
        <f>INDEX(Sheet2!$B$1:$CW$1000,MATCH("HOME-Z",Sheet2!$A$1:$A$1000,0),$A32)</f>
        <v>#N/A</v>
      </c>
      <c r="M32" s="17" t="e">
        <f>INDEX(Sheet2!$B$1:$CW$1000,MATCH("O-NO",Sheet2!$A$1:$A$1000,0),$A32)</f>
        <v>#N/A</v>
      </c>
      <c r="N32" s="3" t="e">
        <f>INDEX(Sheet2!$B$1:$CW$1000,MATCH("NC-G01-DIVIDE",Sheet2!$A$1:$A$1000,0),$A32)</f>
        <v>#N/A</v>
      </c>
      <c r="O32" s="3" t="e">
        <f>INDEX(Sheet2!$B$1:$CW$1000,MATCH("NC-TOOLZ-TOL",Sheet2!$A$1:$A$1000,0),$A32)</f>
        <v>#N/A</v>
      </c>
      <c r="P32" s="3" t="e">
        <f>INDEX(Sheet2!$B$1:$CW$1000,MATCH("NC-OPT-FEED-MODE",Sheet2!$A$1:$A$1000,0),$A32)</f>
        <v>#N/A</v>
      </c>
      <c r="Q32" s="3" t="e">
        <f>INDEX(Sheet2!$B$1:$CW$1000,MATCH("NC-AUTO-CLEAR-MODE",Sheet2!$A$1:$A$1000,0),$A32)</f>
        <v>#N/A</v>
      </c>
      <c r="R32" s="3" t="e">
        <f>INDEX(Sheet2!$B$1:$CW$1000,MATCH("NC-AIRCUT-MODE",Sheet2!$A$1:$A$1000,0),$A32)</f>
        <v>#N/A</v>
      </c>
    </row>
    <row r="33" spans="1:18" x14ac:dyDescent="0.15">
      <c r="A33" s="15">
        <v>7</v>
      </c>
      <c r="B33" s="17" t="e">
        <f>INDEX(Sheet2!$B$1:$CW$1000,MATCH("NC-NAME",Sheet2!$A$1:$A$1000,0),$A33)</f>
        <v>#N/A</v>
      </c>
      <c r="C33" s="17" t="e">
        <f>INDEX(Sheet2!$B$1:$CW$1000,MATCH("TOOLNAME",Sheet2!$A$1:$A$1000,0),$A33)</f>
        <v>#N/A</v>
      </c>
      <c r="D33" s="17" t="e">
        <f>INT(INDEX(Sheet2!$B$1:$CW$1000,MATCH("G00-LENGTH",Sheet2!$A$1:$A$1000,0),$A33) /100+ INDEX(Sheet2!$B$1:$CW$1000,MATCH("G01-LENGTH",Sheet2!$A$1:$A$1000,0),$A33)/100)/10</f>
        <v>#N/A</v>
      </c>
      <c r="E33" s="17" t="e">
        <f>INT(INDEX(Sheet2!$B$1:$CW$1000,MATCH("G00-TIME",Sheet2!$A$1:$A$1000,0),$A33)*10 + INDEX(Sheet2!$B$1:$CW$1000,MATCH("G01-TIME",Sheet2!$A$1:$A$1000,0),$A33)*10)/10</f>
        <v>#N/A</v>
      </c>
      <c r="F33" s="17" t="e">
        <f>INDEX(Sheet2!$B$1:$CW$1000,MATCH("BLOCK",Sheet2!$A$1:$A$1000,0),$A33)</f>
        <v>#N/A</v>
      </c>
      <c r="G33" s="17" t="e">
        <f>INT(INDEX(Sheet2!$B$1:$CW$1000,MATCH("OPT-G00-LENGTH",Sheet2!$A$1:$A$1000,0),$A33) /100+ INDEX(Sheet2!$B$1:$CW$1000,MATCH("OPT-G01-LENGTH",Sheet2!$A$1:$A$1000,0),$A33)/100)/10</f>
        <v>#N/A</v>
      </c>
      <c r="H33" s="17" t="e">
        <f>INT(INDEX(Sheet2!$B$1:$CW$1000,MATCH("OPT-G00-TIME",Sheet2!$A$1:$A$1000,0),$A33)*10 + INDEX(Sheet2!$B$1:$CW$1000,MATCH("OPT-G01-TIME",Sheet2!$A$1:$A$1000,0),$A33)*10)/10</f>
        <v>#N/A</v>
      </c>
      <c r="I33" s="17" t="e">
        <f>INDEX(Sheet2!$B$1:$CW$1000,MATCH("OPT-BLOCK",Sheet2!$A$1:$A$1000,0),$A33)</f>
        <v>#N/A</v>
      </c>
      <c r="J33" s="31" t="e">
        <f t="shared" si="0"/>
        <v>#N/A</v>
      </c>
      <c r="K33" s="31" t="e">
        <f t="shared" si="1"/>
        <v>#N/A</v>
      </c>
      <c r="L33" s="17" t="e">
        <f>INDEX(Sheet2!$B$1:$CW$1000,MATCH("HOME-Z",Sheet2!$A$1:$A$1000,0),$A33)</f>
        <v>#N/A</v>
      </c>
      <c r="M33" s="17" t="e">
        <f>INDEX(Sheet2!$B$1:$CW$1000,MATCH("O-NO",Sheet2!$A$1:$A$1000,0),$A33)</f>
        <v>#N/A</v>
      </c>
      <c r="N33" s="3" t="e">
        <f>INDEX(Sheet2!$B$1:$CW$1000,MATCH("NC-G01-DIVIDE",Sheet2!$A$1:$A$1000,0),$A33)</f>
        <v>#N/A</v>
      </c>
      <c r="O33" s="3" t="e">
        <f>INDEX(Sheet2!$B$1:$CW$1000,MATCH("NC-TOOLZ-TOL",Sheet2!$A$1:$A$1000,0),$A33)</f>
        <v>#N/A</v>
      </c>
      <c r="P33" s="3" t="e">
        <f>INDEX(Sheet2!$B$1:$CW$1000,MATCH("NC-OPT-FEED-MODE",Sheet2!$A$1:$A$1000,0),$A33)</f>
        <v>#N/A</v>
      </c>
      <c r="Q33" s="3" t="e">
        <f>INDEX(Sheet2!$B$1:$CW$1000,MATCH("NC-AUTO-CLEAR-MODE",Sheet2!$A$1:$A$1000,0),$A33)</f>
        <v>#N/A</v>
      </c>
      <c r="R33" s="3" t="e">
        <f>INDEX(Sheet2!$B$1:$CW$1000,MATCH("NC-AIRCUT-MODE",Sheet2!$A$1:$A$1000,0),$A33)</f>
        <v>#N/A</v>
      </c>
    </row>
    <row r="34" spans="1:18" x14ac:dyDescent="0.15">
      <c r="A34" s="16">
        <v>8</v>
      </c>
      <c r="B34" s="17" t="e">
        <f>INDEX(Sheet2!$B$1:$CW$1000,MATCH("NC-NAME",Sheet2!$A$1:$A$1000,0),$A34)</f>
        <v>#N/A</v>
      </c>
      <c r="C34" s="17" t="e">
        <f>INDEX(Sheet2!$B$1:$CW$1000,MATCH("TOOLNAME",Sheet2!$A$1:$A$1000,0),$A34)</f>
        <v>#N/A</v>
      </c>
      <c r="D34" s="17" t="e">
        <f>INT(INDEX(Sheet2!$B$1:$CW$1000,MATCH("G00-LENGTH",Sheet2!$A$1:$A$1000,0),$A34) /100+ INDEX(Sheet2!$B$1:$CW$1000,MATCH("G01-LENGTH",Sheet2!$A$1:$A$1000,0),$A34)/100)/10</f>
        <v>#N/A</v>
      </c>
      <c r="E34" s="17" t="e">
        <f>INT(INDEX(Sheet2!$B$1:$CW$1000,MATCH("G00-TIME",Sheet2!$A$1:$A$1000,0),$A34)*10 + INDEX(Sheet2!$B$1:$CW$1000,MATCH("G01-TIME",Sheet2!$A$1:$A$1000,0),$A34)*10)/10</f>
        <v>#N/A</v>
      </c>
      <c r="F34" s="17" t="e">
        <f>INDEX(Sheet2!$B$1:$CW$1000,MATCH("BLOCK",Sheet2!$A$1:$A$1000,0),$A34)</f>
        <v>#N/A</v>
      </c>
      <c r="G34" s="17" t="e">
        <f>INT(INDEX(Sheet2!$B$1:$CW$1000,MATCH("OPT-G00-LENGTH",Sheet2!$A$1:$A$1000,0),$A34) /100+ INDEX(Sheet2!$B$1:$CW$1000,MATCH("OPT-G01-LENGTH",Sheet2!$A$1:$A$1000,0),$A34)/100)/10</f>
        <v>#N/A</v>
      </c>
      <c r="H34" s="17" t="e">
        <f>INT(INDEX(Sheet2!$B$1:$CW$1000,MATCH("OPT-G00-TIME",Sheet2!$A$1:$A$1000,0),$A34)*10 + INDEX(Sheet2!$B$1:$CW$1000,MATCH("OPT-G01-TIME",Sheet2!$A$1:$A$1000,0),$A34)*10)/10</f>
        <v>#N/A</v>
      </c>
      <c r="I34" s="17" t="e">
        <f>INDEX(Sheet2!$B$1:$CW$1000,MATCH("OPT-BLOCK",Sheet2!$A$1:$A$1000,0),$A34)</f>
        <v>#N/A</v>
      </c>
      <c r="J34" s="31" t="e">
        <f t="shared" si="0"/>
        <v>#N/A</v>
      </c>
      <c r="K34" s="31" t="e">
        <f t="shared" si="1"/>
        <v>#N/A</v>
      </c>
      <c r="L34" s="17" t="e">
        <f>INDEX(Sheet2!$B$1:$CW$1000,MATCH("HOME-Z",Sheet2!$A$1:$A$1000,0),$A34)</f>
        <v>#N/A</v>
      </c>
      <c r="M34" s="17" t="e">
        <f>INDEX(Sheet2!$B$1:$CW$1000,MATCH("O-NO",Sheet2!$A$1:$A$1000,0),$A34)</f>
        <v>#N/A</v>
      </c>
      <c r="N34" s="3" t="e">
        <f>INDEX(Sheet2!$B$1:$CW$1000,MATCH("NC-G01-DIVIDE",Sheet2!$A$1:$A$1000,0),$A34)</f>
        <v>#N/A</v>
      </c>
      <c r="O34" s="3" t="e">
        <f>INDEX(Sheet2!$B$1:$CW$1000,MATCH("NC-TOOLZ-TOL",Sheet2!$A$1:$A$1000,0),$A34)</f>
        <v>#N/A</v>
      </c>
      <c r="P34" s="3" t="e">
        <f>INDEX(Sheet2!$B$1:$CW$1000,MATCH("NC-OPT-FEED-MODE",Sheet2!$A$1:$A$1000,0),$A34)</f>
        <v>#N/A</v>
      </c>
      <c r="Q34" s="3" t="e">
        <f>INDEX(Sheet2!$B$1:$CW$1000,MATCH("NC-AUTO-CLEAR-MODE",Sheet2!$A$1:$A$1000,0),$A34)</f>
        <v>#N/A</v>
      </c>
      <c r="R34" s="3" t="e">
        <f>INDEX(Sheet2!$B$1:$CW$1000,MATCH("NC-AIRCUT-MODE",Sheet2!$A$1:$A$1000,0),$A34)</f>
        <v>#N/A</v>
      </c>
    </row>
    <row r="35" spans="1:18" x14ac:dyDescent="0.15">
      <c r="A35" s="16">
        <v>9</v>
      </c>
      <c r="B35" s="17" t="e">
        <f>INDEX(Sheet2!$B$1:$CW$1000,MATCH("NC-NAME",Sheet2!$A$1:$A$1000,0),$A35)</f>
        <v>#N/A</v>
      </c>
      <c r="C35" s="17" t="e">
        <f>INDEX(Sheet2!$B$1:$CW$1000,MATCH("TOOLNAME",Sheet2!$A$1:$A$1000,0),$A35)</f>
        <v>#N/A</v>
      </c>
      <c r="D35" s="17" t="e">
        <f>INT(INDEX(Sheet2!$B$1:$CW$1000,MATCH("G00-LENGTH",Sheet2!$A$1:$A$1000,0),$A35) /100+ INDEX(Sheet2!$B$1:$CW$1000,MATCH("G01-LENGTH",Sheet2!$A$1:$A$1000,0),$A35)/100)/10</f>
        <v>#N/A</v>
      </c>
      <c r="E35" s="17" t="e">
        <f>INT(INDEX(Sheet2!$B$1:$CW$1000,MATCH("G00-TIME",Sheet2!$A$1:$A$1000,0),$A35)*10 + INDEX(Sheet2!$B$1:$CW$1000,MATCH("G01-TIME",Sheet2!$A$1:$A$1000,0),$A35)*10)/10</f>
        <v>#N/A</v>
      </c>
      <c r="F35" s="17" t="e">
        <f>INDEX(Sheet2!$B$1:$CW$1000,MATCH("BLOCK",Sheet2!$A$1:$A$1000,0),$A35)</f>
        <v>#N/A</v>
      </c>
      <c r="G35" s="17" t="e">
        <f>INT(INDEX(Sheet2!$B$1:$CW$1000,MATCH("OPT-G00-LENGTH",Sheet2!$A$1:$A$1000,0),$A35) /100+ INDEX(Sheet2!$B$1:$CW$1000,MATCH("OPT-G01-LENGTH",Sheet2!$A$1:$A$1000,0),$A35)/100)/10</f>
        <v>#N/A</v>
      </c>
      <c r="H35" s="17" t="e">
        <f>INT(INDEX(Sheet2!$B$1:$CW$1000,MATCH("OPT-G00-TIME",Sheet2!$A$1:$A$1000,0),$A35)*10 + INDEX(Sheet2!$B$1:$CW$1000,MATCH("OPT-G01-TIME",Sheet2!$A$1:$A$1000,0),$A35)*10)/10</f>
        <v>#N/A</v>
      </c>
      <c r="I35" s="17" t="e">
        <f>INDEX(Sheet2!$B$1:$CW$1000,MATCH("OPT-BLOCK",Sheet2!$A$1:$A$1000,0),$A35)</f>
        <v>#N/A</v>
      </c>
      <c r="J35" s="31" t="e">
        <f t="shared" si="0"/>
        <v>#N/A</v>
      </c>
      <c r="K35" s="31" t="e">
        <f t="shared" si="1"/>
        <v>#N/A</v>
      </c>
      <c r="L35" s="17" t="e">
        <f>INDEX(Sheet2!$B$1:$CW$1000,MATCH("HOME-Z",Sheet2!$A$1:$A$1000,0),$A35)</f>
        <v>#N/A</v>
      </c>
      <c r="M35" s="17" t="e">
        <f>INDEX(Sheet2!$B$1:$CW$1000,MATCH("O-NO",Sheet2!$A$1:$A$1000,0),$A35)</f>
        <v>#N/A</v>
      </c>
      <c r="N35" s="3" t="e">
        <f>INDEX(Sheet2!$B$1:$CW$1000,MATCH("NC-G01-DIVIDE",Sheet2!$A$1:$A$1000,0),$A35)</f>
        <v>#N/A</v>
      </c>
      <c r="O35" s="3" t="e">
        <f>INDEX(Sheet2!$B$1:$CW$1000,MATCH("NC-TOOLZ-TOL",Sheet2!$A$1:$A$1000,0),$A35)</f>
        <v>#N/A</v>
      </c>
      <c r="P35" s="3" t="e">
        <f>INDEX(Sheet2!$B$1:$CW$1000,MATCH("NC-OPT-FEED-MODE",Sheet2!$A$1:$A$1000,0),$A35)</f>
        <v>#N/A</v>
      </c>
      <c r="Q35" s="3" t="e">
        <f>INDEX(Sheet2!$B$1:$CW$1000,MATCH("NC-AUTO-CLEAR-MODE",Sheet2!$A$1:$A$1000,0),$A35)</f>
        <v>#N/A</v>
      </c>
      <c r="R35" s="3" t="e">
        <f>INDEX(Sheet2!$B$1:$CW$1000,MATCH("NC-AIRCUT-MODE",Sheet2!$A$1:$A$1000,0),$A35)</f>
        <v>#N/A</v>
      </c>
    </row>
    <row r="36" spans="1:18" x14ac:dyDescent="0.15">
      <c r="A36" s="16">
        <v>10</v>
      </c>
      <c r="B36" s="17" t="e">
        <f>INDEX(Sheet2!$B$1:$CW$1000,MATCH("NC-NAME",Sheet2!$A$1:$A$1000,0),$A36)</f>
        <v>#N/A</v>
      </c>
      <c r="C36" s="17" t="e">
        <f>INDEX(Sheet2!$B$1:$CW$1000,MATCH("TOOLNAME",Sheet2!$A$1:$A$1000,0),$A36)</f>
        <v>#N/A</v>
      </c>
      <c r="D36" s="17" t="e">
        <f>INT(INDEX(Sheet2!$B$1:$CW$1000,MATCH("G00-LENGTH",Sheet2!$A$1:$A$1000,0),$A36) /100+ INDEX(Sheet2!$B$1:$CW$1000,MATCH("G01-LENGTH",Sheet2!$A$1:$A$1000,0),$A36)/100)/10</f>
        <v>#N/A</v>
      </c>
      <c r="E36" s="17" t="e">
        <f>INT(INDEX(Sheet2!$B$1:$CW$1000,MATCH("G00-TIME",Sheet2!$A$1:$A$1000,0),$A36)*10 + INDEX(Sheet2!$B$1:$CW$1000,MATCH("G01-TIME",Sheet2!$A$1:$A$1000,0),$A36)*10)/10</f>
        <v>#N/A</v>
      </c>
      <c r="F36" s="17" t="e">
        <f>INDEX(Sheet2!$B$1:$CW$1000,MATCH("BLOCK",Sheet2!$A$1:$A$1000,0),$A36)</f>
        <v>#N/A</v>
      </c>
      <c r="G36" s="17" t="e">
        <f>INT(INDEX(Sheet2!$B$1:$CW$1000,MATCH("OPT-G00-LENGTH",Sheet2!$A$1:$A$1000,0),$A36) /100+ INDEX(Sheet2!$B$1:$CW$1000,MATCH("OPT-G01-LENGTH",Sheet2!$A$1:$A$1000,0),$A36)/100)/10</f>
        <v>#N/A</v>
      </c>
      <c r="H36" s="17" t="e">
        <f>INT(INDEX(Sheet2!$B$1:$CW$1000,MATCH("OPT-G00-TIME",Sheet2!$A$1:$A$1000,0),$A36)*10 + INDEX(Sheet2!$B$1:$CW$1000,MATCH("OPT-G01-TIME",Sheet2!$A$1:$A$1000,0),$A36)*10)/10</f>
        <v>#N/A</v>
      </c>
      <c r="I36" s="17" t="e">
        <f>INDEX(Sheet2!$B$1:$CW$1000,MATCH("OPT-BLOCK",Sheet2!$A$1:$A$1000,0),$A36)</f>
        <v>#N/A</v>
      </c>
      <c r="J36" s="31" t="e">
        <f t="shared" si="0"/>
        <v>#N/A</v>
      </c>
      <c r="K36" s="31" t="e">
        <f t="shared" si="1"/>
        <v>#N/A</v>
      </c>
      <c r="L36" s="17" t="e">
        <f>INDEX(Sheet2!$B$1:$CW$1000,MATCH("HOME-Z",Sheet2!$A$1:$A$1000,0),$A36)</f>
        <v>#N/A</v>
      </c>
      <c r="M36" s="17" t="e">
        <f>INDEX(Sheet2!$B$1:$CW$1000,MATCH("O-NO",Sheet2!$A$1:$A$1000,0),$A36)</f>
        <v>#N/A</v>
      </c>
      <c r="N36" s="3" t="e">
        <f>INDEX(Sheet2!$B$1:$CW$1000,MATCH("NC-G01-DIVIDE",Sheet2!$A$1:$A$1000,0),$A36)</f>
        <v>#N/A</v>
      </c>
      <c r="O36" s="3" t="e">
        <f>INDEX(Sheet2!$B$1:$CW$1000,MATCH("NC-TOOLZ-TOL",Sheet2!$A$1:$A$1000,0),$A36)</f>
        <v>#N/A</v>
      </c>
      <c r="P36" s="3" t="e">
        <f>INDEX(Sheet2!$B$1:$CW$1000,MATCH("NC-OPT-FEED-MODE",Sheet2!$A$1:$A$1000,0),$A36)</f>
        <v>#N/A</v>
      </c>
      <c r="Q36" s="3" t="e">
        <f>INDEX(Sheet2!$B$1:$CW$1000,MATCH("NC-AUTO-CLEAR-MODE",Sheet2!$A$1:$A$1000,0),$A36)</f>
        <v>#N/A</v>
      </c>
      <c r="R36" s="3" t="e">
        <f>INDEX(Sheet2!$B$1:$CW$1000,MATCH("NC-AIRCUT-MODE",Sheet2!$A$1:$A$1000,0),$A36)</f>
        <v>#N/A</v>
      </c>
    </row>
    <row r="37" spans="1:18" x14ac:dyDescent="0.15">
      <c r="A37" s="16">
        <v>11</v>
      </c>
      <c r="B37" s="17" t="e">
        <f>INDEX(Sheet2!$B$1:$CW$1000,MATCH("NC-NAME",Sheet2!$A$1:$A$1000,0),$A37)</f>
        <v>#N/A</v>
      </c>
      <c r="C37" s="17" t="e">
        <f>INDEX(Sheet2!$B$1:$CW$1000,MATCH("TOOLNAME",Sheet2!$A$1:$A$1000,0),$A37)</f>
        <v>#N/A</v>
      </c>
      <c r="D37" s="17" t="e">
        <f>INT(INDEX(Sheet2!$B$1:$CW$1000,MATCH("G00-LENGTH",Sheet2!$A$1:$A$1000,0),$A37) /100+ INDEX(Sheet2!$B$1:$CW$1000,MATCH("G01-LENGTH",Sheet2!$A$1:$A$1000,0),$A37)/100)/10</f>
        <v>#N/A</v>
      </c>
      <c r="E37" s="17" t="e">
        <f>INT(INDEX(Sheet2!$B$1:$CW$1000,MATCH("G00-TIME",Sheet2!$A$1:$A$1000,0),$A37)*10 + INDEX(Sheet2!$B$1:$CW$1000,MATCH("G01-TIME",Sheet2!$A$1:$A$1000,0),$A37)*10)/10</f>
        <v>#N/A</v>
      </c>
      <c r="F37" s="17" t="e">
        <f>INDEX(Sheet2!$B$1:$CW$1000,MATCH("BLOCK",Sheet2!$A$1:$A$1000,0),$A37)</f>
        <v>#N/A</v>
      </c>
      <c r="G37" s="17" t="e">
        <f>INT(INDEX(Sheet2!$B$1:$CW$1000,MATCH("OPT-G00-LENGTH",Sheet2!$A$1:$A$1000,0),$A37) /100+ INDEX(Sheet2!$B$1:$CW$1000,MATCH("OPT-G01-LENGTH",Sheet2!$A$1:$A$1000,0),$A37)/100)/10</f>
        <v>#N/A</v>
      </c>
      <c r="H37" s="17" t="e">
        <f>INT(INDEX(Sheet2!$B$1:$CW$1000,MATCH("OPT-G00-TIME",Sheet2!$A$1:$A$1000,0),$A37)*10 + INDEX(Sheet2!$B$1:$CW$1000,MATCH("OPT-G01-TIME",Sheet2!$A$1:$A$1000,0),$A37)*10)/10</f>
        <v>#N/A</v>
      </c>
      <c r="I37" s="17" t="e">
        <f>INDEX(Sheet2!$B$1:$CW$1000,MATCH("OPT-BLOCK",Sheet2!$A$1:$A$1000,0),$A37)</f>
        <v>#N/A</v>
      </c>
      <c r="J37" s="31" t="e">
        <f t="shared" si="0"/>
        <v>#N/A</v>
      </c>
      <c r="K37" s="31" t="e">
        <f t="shared" si="1"/>
        <v>#N/A</v>
      </c>
      <c r="L37" s="17" t="e">
        <f>INDEX(Sheet2!$B$1:$CW$1000,MATCH("HOME-Z",Sheet2!$A$1:$A$1000,0),$A37)</f>
        <v>#N/A</v>
      </c>
      <c r="M37" s="17" t="e">
        <f>INDEX(Sheet2!$B$1:$CW$1000,MATCH("O-NO",Sheet2!$A$1:$A$1000,0),$A37)</f>
        <v>#N/A</v>
      </c>
      <c r="N37" s="3" t="e">
        <f>INDEX(Sheet2!$B$1:$CW$1000,MATCH("NC-G01-DIVIDE",Sheet2!$A$1:$A$1000,0),$A37)</f>
        <v>#N/A</v>
      </c>
      <c r="O37" s="3" t="e">
        <f>INDEX(Sheet2!$B$1:$CW$1000,MATCH("NC-TOOLZ-TOL",Sheet2!$A$1:$A$1000,0),$A37)</f>
        <v>#N/A</v>
      </c>
      <c r="P37" s="3" t="e">
        <f>INDEX(Sheet2!$B$1:$CW$1000,MATCH("NC-OPT-FEED-MODE",Sheet2!$A$1:$A$1000,0),$A37)</f>
        <v>#N/A</v>
      </c>
      <c r="Q37" s="3" t="e">
        <f>INDEX(Sheet2!$B$1:$CW$1000,MATCH("NC-AUTO-CLEAR-MODE",Sheet2!$A$1:$A$1000,0),$A37)</f>
        <v>#N/A</v>
      </c>
      <c r="R37" s="3" t="e">
        <f>INDEX(Sheet2!$B$1:$CW$1000,MATCH("NC-AIRCUT-MODE",Sheet2!$A$1:$A$1000,0),$A37)</f>
        <v>#N/A</v>
      </c>
    </row>
    <row r="38" spans="1:18" x14ac:dyDescent="0.15">
      <c r="A38" s="16">
        <v>12</v>
      </c>
      <c r="B38" s="17" t="e">
        <f>INDEX(Sheet2!$B$1:$CW$1000,MATCH("NC-NAME",Sheet2!$A$1:$A$1000,0),$A38)</f>
        <v>#N/A</v>
      </c>
      <c r="C38" s="17" t="e">
        <f>INDEX(Sheet2!$B$1:$CW$1000,MATCH("TOOLNAME",Sheet2!$A$1:$A$1000,0),$A38)</f>
        <v>#N/A</v>
      </c>
      <c r="D38" s="17" t="e">
        <f>INT(INDEX(Sheet2!$B$1:$CW$1000,MATCH("G00-LENGTH",Sheet2!$A$1:$A$1000,0),$A38) /100+ INDEX(Sheet2!$B$1:$CW$1000,MATCH("G01-LENGTH",Sheet2!$A$1:$A$1000,0),$A38)/100)/10</f>
        <v>#N/A</v>
      </c>
      <c r="E38" s="17" t="e">
        <f>INT(INDEX(Sheet2!$B$1:$CW$1000,MATCH("G00-TIME",Sheet2!$A$1:$A$1000,0),$A38)*10 + INDEX(Sheet2!$B$1:$CW$1000,MATCH("G01-TIME",Sheet2!$A$1:$A$1000,0),$A38)*10)/10</f>
        <v>#N/A</v>
      </c>
      <c r="F38" s="17" t="e">
        <f>INDEX(Sheet2!$B$1:$CW$1000,MATCH("BLOCK",Sheet2!$A$1:$A$1000,0),$A38)</f>
        <v>#N/A</v>
      </c>
      <c r="G38" s="17" t="e">
        <f>INT(INDEX(Sheet2!$B$1:$CW$1000,MATCH("OPT-G00-LENGTH",Sheet2!$A$1:$A$1000,0),$A38) /100+ INDEX(Sheet2!$B$1:$CW$1000,MATCH("OPT-G01-LENGTH",Sheet2!$A$1:$A$1000,0),$A38)/100)/10</f>
        <v>#N/A</v>
      </c>
      <c r="H38" s="17" t="e">
        <f>INT(INDEX(Sheet2!$B$1:$CW$1000,MATCH("OPT-G00-TIME",Sheet2!$A$1:$A$1000,0),$A38)*10 + INDEX(Sheet2!$B$1:$CW$1000,MATCH("OPT-G01-TIME",Sheet2!$A$1:$A$1000,0),$A38)*10)/10</f>
        <v>#N/A</v>
      </c>
      <c r="I38" s="17" t="e">
        <f>INDEX(Sheet2!$B$1:$CW$1000,MATCH("OPT-BLOCK",Sheet2!$A$1:$A$1000,0),$A38)</f>
        <v>#N/A</v>
      </c>
      <c r="J38" s="31" t="e">
        <f t="shared" si="0"/>
        <v>#N/A</v>
      </c>
      <c r="K38" s="31" t="e">
        <f t="shared" si="1"/>
        <v>#N/A</v>
      </c>
      <c r="L38" s="17" t="e">
        <f>INDEX(Sheet2!$B$1:$CW$1000,MATCH("HOME-Z",Sheet2!$A$1:$A$1000,0),$A38)</f>
        <v>#N/A</v>
      </c>
      <c r="M38" s="17" t="e">
        <f>INDEX(Sheet2!$B$1:$CW$1000,MATCH("O-NO",Sheet2!$A$1:$A$1000,0),$A38)</f>
        <v>#N/A</v>
      </c>
      <c r="N38" s="3" t="e">
        <f>INDEX(Sheet2!$B$1:$CW$1000,MATCH("NC-G01-DIVIDE",Sheet2!$A$1:$A$1000,0),$A38)</f>
        <v>#N/A</v>
      </c>
      <c r="O38" s="3" t="e">
        <f>INDEX(Sheet2!$B$1:$CW$1000,MATCH("NC-TOOLZ-TOL",Sheet2!$A$1:$A$1000,0),$A38)</f>
        <v>#N/A</v>
      </c>
      <c r="P38" s="3" t="e">
        <f>INDEX(Sheet2!$B$1:$CW$1000,MATCH("NC-OPT-FEED-MODE",Sheet2!$A$1:$A$1000,0),$A38)</f>
        <v>#N/A</v>
      </c>
      <c r="Q38" s="3" t="e">
        <f>INDEX(Sheet2!$B$1:$CW$1000,MATCH("NC-AUTO-CLEAR-MODE",Sheet2!$A$1:$A$1000,0),$A38)</f>
        <v>#N/A</v>
      </c>
      <c r="R38" s="3" t="e">
        <f>INDEX(Sheet2!$B$1:$CW$1000,MATCH("NC-AIRCUT-MODE",Sheet2!$A$1:$A$1000,0),$A38)</f>
        <v>#N/A</v>
      </c>
    </row>
    <row r="39" spans="1:18" x14ac:dyDescent="0.15">
      <c r="A39" s="16">
        <v>13</v>
      </c>
      <c r="B39" s="17" t="e">
        <f>INDEX(Sheet2!$B$1:$CW$1000,MATCH("NC-NAME",Sheet2!$A$1:$A$1000,0),$A39)</f>
        <v>#N/A</v>
      </c>
      <c r="C39" s="17" t="e">
        <f>INDEX(Sheet2!$B$1:$CW$1000,MATCH("TOOLNAME",Sheet2!$A$1:$A$1000,0),$A39)</f>
        <v>#N/A</v>
      </c>
      <c r="D39" s="17" t="e">
        <f>INT(INDEX(Sheet2!$B$1:$CW$1000,MATCH("G00-LENGTH",Sheet2!$A$1:$A$1000,0),$A39) /100+ INDEX(Sheet2!$B$1:$CW$1000,MATCH("G01-LENGTH",Sheet2!$A$1:$A$1000,0),$A39)/100)/10</f>
        <v>#N/A</v>
      </c>
      <c r="E39" s="17" t="e">
        <f>INT(INDEX(Sheet2!$B$1:$CW$1000,MATCH("G00-TIME",Sheet2!$A$1:$A$1000,0),$A39)*10 + INDEX(Sheet2!$B$1:$CW$1000,MATCH("G01-TIME",Sheet2!$A$1:$A$1000,0),$A39)*10)/10</f>
        <v>#N/A</v>
      </c>
      <c r="F39" s="17" t="e">
        <f>INDEX(Sheet2!$B$1:$CW$1000,MATCH("BLOCK",Sheet2!$A$1:$A$1000,0),$A39)</f>
        <v>#N/A</v>
      </c>
      <c r="G39" s="17" t="e">
        <f>INT(INDEX(Sheet2!$B$1:$CW$1000,MATCH("OPT-G00-LENGTH",Sheet2!$A$1:$A$1000,0),$A39) /100+ INDEX(Sheet2!$B$1:$CW$1000,MATCH("OPT-G01-LENGTH",Sheet2!$A$1:$A$1000,0),$A39)/100)/10</f>
        <v>#N/A</v>
      </c>
      <c r="H39" s="17" t="e">
        <f>INT(INDEX(Sheet2!$B$1:$CW$1000,MATCH("OPT-G00-TIME",Sheet2!$A$1:$A$1000,0),$A39)*10 + INDEX(Sheet2!$B$1:$CW$1000,MATCH("OPT-G01-TIME",Sheet2!$A$1:$A$1000,0),$A39)*10)/10</f>
        <v>#N/A</v>
      </c>
      <c r="I39" s="17" t="e">
        <f>INDEX(Sheet2!$B$1:$CW$1000,MATCH("OPT-BLOCK",Sheet2!$A$1:$A$1000,0),$A39)</f>
        <v>#N/A</v>
      </c>
      <c r="J39" s="31" t="e">
        <f t="shared" si="0"/>
        <v>#N/A</v>
      </c>
      <c r="K39" s="31" t="e">
        <f t="shared" si="1"/>
        <v>#N/A</v>
      </c>
      <c r="L39" s="17" t="e">
        <f>INDEX(Sheet2!$B$1:$CW$1000,MATCH("HOME-Z",Sheet2!$A$1:$A$1000,0),$A39)</f>
        <v>#N/A</v>
      </c>
      <c r="M39" s="17" t="e">
        <f>INDEX(Sheet2!$B$1:$CW$1000,MATCH("O-NO",Sheet2!$A$1:$A$1000,0),$A39)</f>
        <v>#N/A</v>
      </c>
      <c r="N39" s="3" t="e">
        <f>INDEX(Sheet2!$B$1:$CW$1000,MATCH("NC-G01-DIVIDE",Sheet2!$A$1:$A$1000,0),$A39)</f>
        <v>#N/A</v>
      </c>
      <c r="O39" s="3" t="e">
        <f>INDEX(Sheet2!$B$1:$CW$1000,MATCH("NC-TOOLZ-TOL",Sheet2!$A$1:$A$1000,0),$A39)</f>
        <v>#N/A</v>
      </c>
      <c r="P39" s="3" t="e">
        <f>INDEX(Sheet2!$B$1:$CW$1000,MATCH("NC-OPT-FEED-MODE",Sheet2!$A$1:$A$1000,0),$A39)</f>
        <v>#N/A</v>
      </c>
      <c r="Q39" s="3" t="e">
        <f>INDEX(Sheet2!$B$1:$CW$1000,MATCH("NC-AUTO-CLEAR-MODE",Sheet2!$A$1:$A$1000,0),$A39)</f>
        <v>#N/A</v>
      </c>
      <c r="R39" s="3" t="e">
        <f>INDEX(Sheet2!$B$1:$CW$1000,MATCH("NC-AIRCUT-MODE",Sheet2!$A$1:$A$1000,0),$A39)</f>
        <v>#N/A</v>
      </c>
    </row>
    <row r="40" spans="1:18" x14ac:dyDescent="0.15">
      <c r="A40" s="16">
        <v>14</v>
      </c>
      <c r="B40" s="17" t="e">
        <f>INDEX(Sheet2!$B$1:$CW$1000,MATCH("NC-NAME",Sheet2!$A$1:$A$1000,0),$A40)</f>
        <v>#N/A</v>
      </c>
      <c r="C40" s="17" t="e">
        <f>INDEX(Sheet2!$B$1:$CW$1000,MATCH("TOOLNAME",Sheet2!$A$1:$A$1000,0),$A40)</f>
        <v>#N/A</v>
      </c>
      <c r="D40" s="17" t="e">
        <f>INT(INDEX(Sheet2!$B$1:$CW$1000,MATCH("G00-LENGTH",Sheet2!$A$1:$A$1000,0),$A40) /100+ INDEX(Sheet2!$B$1:$CW$1000,MATCH("G01-LENGTH",Sheet2!$A$1:$A$1000,0),$A40)/100)/10</f>
        <v>#N/A</v>
      </c>
      <c r="E40" s="17" t="e">
        <f>INT(INDEX(Sheet2!$B$1:$CW$1000,MATCH("G00-TIME",Sheet2!$A$1:$A$1000,0),$A40)*10 + INDEX(Sheet2!$B$1:$CW$1000,MATCH("G01-TIME",Sheet2!$A$1:$A$1000,0),$A40)*10)/10</f>
        <v>#N/A</v>
      </c>
      <c r="F40" s="17" t="e">
        <f>INDEX(Sheet2!$B$1:$CW$1000,MATCH("BLOCK",Sheet2!$A$1:$A$1000,0),$A40)</f>
        <v>#N/A</v>
      </c>
      <c r="G40" s="17" t="e">
        <f>INT(INDEX(Sheet2!$B$1:$CW$1000,MATCH("OPT-G00-LENGTH",Sheet2!$A$1:$A$1000,0),$A40) /100+ INDEX(Sheet2!$B$1:$CW$1000,MATCH("OPT-G01-LENGTH",Sheet2!$A$1:$A$1000,0),$A40)/100)/10</f>
        <v>#N/A</v>
      </c>
      <c r="H40" s="17" t="e">
        <f>INT(INDEX(Sheet2!$B$1:$CW$1000,MATCH("OPT-G00-TIME",Sheet2!$A$1:$A$1000,0),$A40)*10 + INDEX(Sheet2!$B$1:$CW$1000,MATCH("OPT-G01-TIME",Sheet2!$A$1:$A$1000,0),$A40)*10)/10</f>
        <v>#N/A</v>
      </c>
      <c r="I40" s="17" t="e">
        <f>INDEX(Sheet2!$B$1:$CW$1000,MATCH("OPT-BLOCK",Sheet2!$A$1:$A$1000,0),$A40)</f>
        <v>#N/A</v>
      </c>
      <c r="J40" s="31" t="e">
        <f t="shared" si="0"/>
        <v>#N/A</v>
      </c>
      <c r="K40" s="31" t="e">
        <f t="shared" si="1"/>
        <v>#N/A</v>
      </c>
      <c r="L40" s="17" t="e">
        <f>INDEX(Sheet2!$B$1:$CW$1000,MATCH("HOME-Z",Sheet2!$A$1:$A$1000,0),$A40)</f>
        <v>#N/A</v>
      </c>
      <c r="M40" s="17" t="e">
        <f>INDEX(Sheet2!$B$1:$CW$1000,MATCH("O-NO",Sheet2!$A$1:$A$1000,0),$A40)</f>
        <v>#N/A</v>
      </c>
      <c r="N40" s="3" t="e">
        <f>INDEX(Sheet2!$B$1:$CW$1000,MATCH("NC-G01-DIVIDE",Sheet2!$A$1:$A$1000,0),$A40)</f>
        <v>#N/A</v>
      </c>
      <c r="O40" s="3" t="e">
        <f>INDEX(Sheet2!$B$1:$CW$1000,MATCH("NC-TOOLZ-TOL",Sheet2!$A$1:$A$1000,0),$A40)</f>
        <v>#N/A</v>
      </c>
      <c r="P40" s="3" t="e">
        <f>INDEX(Sheet2!$B$1:$CW$1000,MATCH("NC-OPT-FEED-MODE",Sheet2!$A$1:$A$1000,0),$A40)</f>
        <v>#N/A</v>
      </c>
      <c r="Q40" s="3" t="e">
        <f>INDEX(Sheet2!$B$1:$CW$1000,MATCH("NC-AUTO-CLEAR-MODE",Sheet2!$A$1:$A$1000,0),$A40)</f>
        <v>#N/A</v>
      </c>
      <c r="R40" s="3" t="e">
        <f>INDEX(Sheet2!$B$1:$CW$1000,MATCH("NC-AIRCUT-MODE",Sheet2!$A$1:$A$1000,0),$A40)</f>
        <v>#N/A</v>
      </c>
    </row>
    <row r="41" spans="1:18" x14ac:dyDescent="0.15">
      <c r="A41" s="16">
        <v>15</v>
      </c>
      <c r="B41" s="17" t="e">
        <f>INDEX(Sheet2!$B$1:$CW$1000,MATCH("NC-NAME",Sheet2!$A$1:$A$1000,0),$A41)</f>
        <v>#N/A</v>
      </c>
      <c r="C41" s="17" t="e">
        <f>INDEX(Sheet2!$B$1:$CW$1000,MATCH("TOOLNAME",Sheet2!$A$1:$A$1000,0),$A41)</f>
        <v>#N/A</v>
      </c>
      <c r="D41" s="17" t="e">
        <f>INT(INDEX(Sheet2!$B$1:$CW$1000,MATCH("G00-LENGTH",Sheet2!$A$1:$A$1000,0),$A41) /100+ INDEX(Sheet2!$B$1:$CW$1000,MATCH("G01-LENGTH",Sheet2!$A$1:$A$1000,0),$A41)/100)/10</f>
        <v>#N/A</v>
      </c>
      <c r="E41" s="17" t="e">
        <f>INT(INDEX(Sheet2!$B$1:$CW$1000,MATCH("G00-TIME",Sheet2!$A$1:$A$1000,0),$A41)*10 + INDEX(Sheet2!$B$1:$CW$1000,MATCH("G01-TIME",Sheet2!$A$1:$A$1000,0),$A41)*10)/10</f>
        <v>#N/A</v>
      </c>
      <c r="F41" s="17" t="e">
        <f>INDEX(Sheet2!$B$1:$CW$1000,MATCH("BLOCK",Sheet2!$A$1:$A$1000,0),$A41)</f>
        <v>#N/A</v>
      </c>
      <c r="G41" s="17" t="e">
        <f>INT(INDEX(Sheet2!$B$1:$CW$1000,MATCH("OPT-G00-LENGTH",Sheet2!$A$1:$A$1000,0),$A41) /100+ INDEX(Sheet2!$B$1:$CW$1000,MATCH("OPT-G01-LENGTH",Sheet2!$A$1:$A$1000,0),$A41)/100)/10</f>
        <v>#N/A</v>
      </c>
      <c r="H41" s="17" t="e">
        <f>INT(INDEX(Sheet2!$B$1:$CW$1000,MATCH("OPT-G00-TIME",Sheet2!$A$1:$A$1000,0),$A41)*10 + INDEX(Sheet2!$B$1:$CW$1000,MATCH("OPT-G01-TIME",Sheet2!$A$1:$A$1000,0),$A41)*10)/10</f>
        <v>#N/A</v>
      </c>
      <c r="I41" s="17" t="e">
        <f>INDEX(Sheet2!$B$1:$CW$1000,MATCH("OPT-BLOCK",Sheet2!$A$1:$A$1000,0),$A41)</f>
        <v>#N/A</v>
      </c>
      <c r="J41" s="31" t="e">
        <f t="shared" si="0"/>
        <v>#N/A</v>
      </c>
      <c r="K41" s="31" t="e">
        <f t="shared" si="1"/>
        <v>#N/A</v>
      </c>
      <c r="L41" s="17" t="e">
        <f>INDEX(Sheet2!$B$1:$CW$1000,MATCH("HOME-Z",Sheet2!$A$1:$A$1000,0),$A41)</f>
        <v>#N/A</v>
      </c>
      <c r="M41" s="17" t="e">
        <f>INDEX(Sheet2!$B$1:$CW$1000,MATCH("O-NO",Sheet2!$A$1:$A$1000,0),$A41)</f>
        <v>#N/A</v>
      </c>
      <c r="N41" s="3" t="e">
        <f>INDEX(Sheet2!$B$1:$CW$1000,MATCH("NC-G01-DIVIDE",Sheet2!$A$1:$A$1000,0),$A41)</f>
        <v>#N/A</v>
      </c>
      <c r="O41" s="3" t="e">
        <f>INDEX(Sheet2!$B$1:$CW$1000,MATCH("NC-TOOLZ-TOL",Sheet2!$A$1:$A$1000,0),$A41)</f>
        <v>#N/A</v>
      </c>
      <c r="P41" s="3" t="e">
        <f>INDEX(Sheet2!$B$1:$CW$1000,MATCH("NC-OPT-FEED-MODE",Sheet2!$A$1:$A$1000,0),$A41)</f>
        <v>#N/A</v>
      </c>
      <c r="Q41" s="3" t="e">
        <f>INDEX(Sheet2!$B$1:$CW$1000,MATCH("NC-AUTO-CLEAR-MODE",Sheet2!$A$1:$A$1000,0),$A41)</f>
        <v>#N/A</v>
      </c>
      <c r="R41" s="3" t="e">
        <f>INDEX(Sheet2!$B$1:$CW$1000,MATCH("NC-AIRCUT-MODE",Sheet2!$A$1:$A$1000,0),$A41)</f>
        <v>#N/A</v>
      </c>
    </row>
    <row r="42" spans="1:18" x14ac:dyDescent="0.15">
      <c r="A42" s="16">
        <v>16</v>
      </c>
      <c r="B42" s="17" t="e">
        <f>INDEX(Sheet2!$B$1:$CW$1000,MATCH("NC-NAME",Sheet2!$A$1:$A$1000,0),$A42)</f>
        <v>#N/A</v>
      </c>
      <c r="C42" s="17" t="e">
        <f>INDEX(Sheet2!$B$1:$CW$1000,MATCH("TOOLNAME",Sheet2!$A$1:$A$1000,0),$A42)</f>
        <v>#N/A</v>
      </c>
      <c r="D42" s="17" t="e">
        <f>INT(INDEX(Sheet2!$B$1:$CW$1000,MATCH("G00-LENGTH",Sheet2!$A$1:$A$1000,0),$A42) /100+ INDEX(Sheet2!$B$1:$CW$1000,MATCH("G01-LENGTH",Sheet2!$A$1:$A$1000,0),$A42)/100)/10</f>
        <v>#N/A</v>
      </c>
      <c r="E42" s="17" t="e">
        <f>INT(INDEX(Sheet2!$B$1:$CW$1000,MATCH("G00-TIME",Sheet2!$A$1:$A$1000,0),$A42)*10 + INDEX(Sheet2!$B$1:$CW$1000,MATCH("G01-TIME",Sheet2!$A$1:$A$1000,0),$A42)*10)/10</f>
        <v>#N/A</v>
      </c>
      <c r="F42" s="17" t="e">
        <f>INDEX(Sheet2!$B$1:$CW$1000,MATCH("BLOCK",Sheet2!$A$1:$A$1000,0),$A42)</f>
        <v>#N/A</v>
      </c>
      <c r="G42" s="17" t="e">
        <f>INT(INDEX(Sheet2!$B$1:$CW$1000,MATCH("OPT-G00-LENGTH",Sheet2!$A$1:$A$1000,0),$A42) /100+ INDEX(Sheet2!$B$1:$CW$1000,MATCH("OPT-G01-LENGTH",Sheet2!$A$1:$A$1000,0),$A42)/100)/10</f>
        <v>#N/A</v>
      </c>
      <c r="H42" s="17" t="e">
        <f>INT(INDEX(Sheet2!$B$1:$CW$1000,MATCH("OPT-G00-TIME",Sheet2!$A$1:$A$1000,0),$A42)*10 + INDEX(Sheet2!$B$1:$CW$1000,MATCH("OPT-G01-TIME",Sheet2!$A$1:$A$1000,0),$A42)*10)/10</f>
        <v>#N/A</v>
      </c>
      <c r="I42" s="17" t="e">
        <f>INDEX(Sheet2!$B$1:$CW$1000,MATCH("OPT-BLOCK",Sheet2!$A$1:$A$1000,0),$A42)</f>
        <v>#N/A</v>
      </c>
      <c r="J42" s="31" t="e">
        <f t="shared" si="0"/>
        <v>#N/A</v>
      </c>
      <c r="K42" s="31" t="e">
        <f t="shared" si="1"/>
        <v>#N/A</v>
      </c>
      <c r="L42" s="17" t="e">
        <f>INDEX(Sheet2!$B$1:$CW$1000,MATCH("HOME-Z",Sheet2!$A$1:$A$1000,0),$A42)</f>
        <v>#N/A</v>
      </c>
      <c r="M42" s="17" t="e">
        <f>INDEX(Sheet2!$B$1:$CW$1000,MATCH("O-NO",Sheet2!$A$1:$A$1000,0),$A42)</f>
        <v>#N/A</v>
      </c>
      <c r="N42" s="3" t="e">
        <f>INDEX(Sheet2!$B$1:$CW$1000,MATCH("NC-G01-DIVIDE",Sheet2!$A$1:$A$1000,0),$A42)</f>
        <v>#N/A</v>
      </c>
      <c r="O42" s="3" t="e">
        <f>INDEX(Sheet2!$B$1:$CW$1000,MATCH("NC-TOOLZ-TOL",Sheet2!$A$1:$A$1000,0),$A42)</f>
        <v>#N/A</v>
      </c>
      <c r="P42" s="3" t="e">
        <f>INDEX(Sheet2!$B$1:$CW$1000,MATCH("NC-OPT-FEED-MODE",Sheet2!$A$1:$A$1000,0),$A42)</f>
        <v>#N/A</v>
      </c>
      <c r="Q42" s="3" t="e">
        <f>INDEX(Sheet2!$B$1:$CW$1000,MATCH("NC-AUTO-CLEAR-MODE",Sheet2!$A$1:$A$1000,0),$A42)</f>
        <v>#N/A</v>
      </c>
      <c r="R42" s="3" t="e">
        <f>INDEX(Sheet2!$B$1:$CW$1000,MATCH("NC-AIRCUT-MODE",Sheet2!$A$1:$A$1000,0),$A42)</f>
        <v>#N/A</v>
      </c>
    </row>
    <row r="43" spans="1:18" x14ac:dyDescent="0.15">
      <c r="A43" s="16">
        <v>17</v>
      </c>
      <c r="B43" s="17" t="e">
        <f>INDEX(Sheet2!$B$1:$CW$1000,MATCH("NC-NAME",Sheet2!$A$1:$A$1000,0),$A43)</f>
        <v>#N/A</v>
      </c>
      <c r="C43" s="17" t="e">
        <f>INDEX(Sheet2!$B$1:$CW$1000,MATCH("TOOLNAME",Sheet2!$A$1:$A$1000,0),$A43)</f>
        <v>#N/A</v>
      </c>
      <c r="D43" s="17" t="e">
        <f>INT(INDEX(Sheet2!$B$1:$CW$1000,MATCH("G00-LENGTH",Sheet2!$A$1:$A$1000,0),$A43) /100+ INDEX(Sheet2!$B$1:$CW$1000,MATCH("G01-LENGTH",Sheet2!$A$1:$A$1000,0),$A43)/100)/10</f>
        <v>#N/A</v>
      </c>
      <c r="E43" s="17" t="e">
        <f>INT(INDEX(Sheet2!$B$1:$CW$1000,MATCH("G00-TIME",Sheet2!$A$1:$A$1000,0),$A43)*10 + INDEX(Sheet2!$B$1:$CW$1000,MATCH("G01-TIME",Sheet2!$A$1:$A$1000,0),$A43)*10)/10</f>
        <v>#N/A</v>
      </c>
      <c r="F43" s="17" t="e">
        <f>INDEX(Sheet2!$B$1:$CW$1000,MATCH("BLOCK",Sheet2!$A$1:$A$1000,0),$A43)</f>
        <v>#N/A</v>
      </c>
      <c r="G43" s="17" t="e">
        <f>INT(INDEX(Sheet2!$B$1:$CW$1000,MATCH("OPT-G00-LENGTH",Sheet2!$A$1:$A$1000,0),$A43) /100+ INDEX(Sheet2!$B$1:$CW$1000,MATCH("OPT-G01-LENGTH",Sheet2!$A$1:$A$1000,0),$A43)/100)/10</f>
        <v>#N/A</v>
      </c>
      <c r="H43" s="17" t="e">
        <f>INT(INDEX(Sheet2!$B$1:$CW$1000,MATCH("OPT-G00-TIME",Sheet2!$A$1:$A$1000,0),$A43)*10 + INDEX(Sheet2!$B$1:$CW$1000,MATCH("OPT-G01-TIME",Sheet2!$A$1:$A$1000,0),$A43)*10)/10</f>
        <v>#N/A</v>
      </c>
      <c r="I43" s="17" t="e">
        <f>INDEX(Sheet2!$B$1:$CW$1000,MATCH("OPT-BLOCK",Sheet2!$A$1:$A$1000,0),$A43)</f>
        <v>#N/A</v>
      </c>
      <c r="J43" s="31" t="e">
        <f t="shared" si="0"/>
        <v>#N/A</v>
      </c>
      <c r="K43" s="31" t="e">
        <f t="shared" si="1"/>
        <v>#N/A</v>
      </c>
      <c r="L43" s="17" t="e">
        <f>INDEX(Sheet2!$B$1:$CW$1000,MATCH("HOME-Z",Sheet2!$A$1:$A$1000,0),$A43)</f>
        <v>#N/A</v>
      </c>
      <c r="M43" s="17" t="e">
        <f>INDEX(Sheet2!$B$1:$CW$1000,MATCH("O-NO",Sheet2!$A$1:$A$1000,0),$A43)</f>
        <v>#N/A</v>
      </c>
      <c r="N43" s="3" t="e">
        <f>INDEX(Sheet2!$B$1:$CW$1000,MATCH("NC-G01-DIVIDE",Sheet2!$A$1:$A$1000,0),$A43)</f>
        <v>#N/A</v>
      </c>
      <c r="O43" s="3" t="e">
        <f>INDEX(Sheet2!$B$1:$CW$1000,MATCH("NC-TOOLZ-TOL",Sheet2!$A$1:$A$1000,0),$A43)</f>
        <v>#N/A</v>
      </c>
      <c r="P43" s="3" t="e">
        <f>INDEX(Sheet2!$B$1:$CW$1000,MATCH("NC-OPT-FEED-MODE",Sheet2!$A$1:$A$1000,0),$A43)</f>
        <v>#N/A</v>
      </c>
      <c r="Q43" s="3" t="e">
        <f>INDEX(Sheet2!$B$1:$CW$1000,MATCH("NC-AUTO-CLEAR-MODE",Sheet2!$A$1:$A$1000,0),$A43)</f>
        <v>#N/A</v>
      </c>
      <c r="R43" s="3" t="e">
        <f>INDEX(Sheet2!$B$1:$CW$1000,MATCH("NC-AIRCUT-MODE",Sheet2!$A$1:$A$1000,0),$A43)</f>
        <v>#N/A</v>
      </c>
    </row>
    <row r="44" spans="1:18" x14ac:dyDescent="0.15">
      <c r="A44" s="16">
        <v>18</v>
      </c>
      <c r="B44" s="17" t="e">
        <f>INDEX(Sheet2!$B$1:$CW$1000,MATCH("NC-NAME",Sheet2!$A$1:$A$1000,0),$A44)</f>
        <v>#N/A</v>
      </c>
      <c r="C44" s="17" t="e">
        <f>INDEX(Sheet2!$B$1:$CW$1000,MATCH("TOOLNAME",Sheet2!$A$1:$A$1000,0),$A44)</f>
        <v>#N/A</v>
      </c>
      <c r="D44" s="17" t="e">
        <f>INT(INDEX(Sheet2!$B$1:$CW$1000,MATCH("G00-LENGTH",Sheet2!$A$1:$A$1000,0),$A44) /100+ INDEX(Sheet2!$B$1:$CW$1000,MATCH("G01-LENGTH",Sheet2!$A$1:$A$1000,0),$A44)/100)/10</f>
        <v>#N/A</v>
      </c>
      <c r="E44" s="17" t="e">
        <f>INT(INDEX(Sheet2!$B$1:$CW$1000,MATCH("G00-TIME",Sheet2!$A$1:$A$1000,0),$A44)*10 + INDEX(Sheet2!$B$1:$CW$1000,MATCH("G01-TIME",Sheet2!$A$1:$A$1000,0),$A44)*10)/10</f>
        <v>#N/A</v>
      </c>
      <c r="F44" s="17" t="e">
        <f>INDEX(Sheet2!$B$1:$CW$1000,MATCH("BLOCK",Sheet2!$A$1:$A$1000,0),$A44)</f>
        <v>#N/A</v>
      </c>
      <c r="G44" s="17" t="e">
        <f>INT(INDEX(Sheet2!$B$1:$CW$1000,MATCH("OPT-G00-LENGTH",Sheet2!$A$1:$A$1000,0),$A44) /100+ INDEX(Sheet2!$B$1:$CW$1000,MATCH("OPT-G01-LENGTH",Sheet2!$A$1:$A$1000,0),$A44)/100)/10</f>
        <v>#N/A</v>
      </c>
      <c r="H44" s="17" t="e">
        <f>INT(INDEX(Sheet2!$B$1:$CW$1000,MATCH("OPT-G00-TIME",Sheet2!$A$1:$A$1000,0),$A44)*10 + INDEX(Sheet2!$B$1:$CW$1000,MATCH("OPT-G01-TIME",Sheet2!$A$1:$A$1000,0),$A44)*10)/10</f>
        <v>#N/A</v>
      </c>
      <c r="I44" s="17" t="e">
        <f>INDEX(Sheet2!$B$1:$CW$1000,MATCH("OPT-BLOCK",Sheet2!$A$1:$A$1000,0),$A44)</f>
        <v>#N/A</v>
      </c>
      <c r="J44" s="31" t="e">
        <f t="shared" si="0"/>
        <v>#N/A</v>
      </c>
      <c r="K44" s="31" t="e">
        <f t="shared" si="1"/>
        <v>#N/A</v>
      </c>
      <c r="L44" s="17" t="e">
        <f>INDEX(Sheet2!$B$1:$CW$1000,MATCH("HOME-Z",Sheet2!$A$1:$A$1000,0),$A44)</f>
        <v>#N/A</v>
      </c>
      <c r="M44" s="17" t="e">
        <f>INDEX(Sheet2!$B$1:$CW$1000,MATCH("O-NO",Sheet2!$A$1:$A$1000,0),$A44)</f>
        <v>#N/A</v>
      </c>
      <c r="N44" s="3" t="e">
        <f>INDEX(Sheet2!$B$1:$CW$1000,MATCH("NC-G01-DIVIDE",Sheet2!$A$1:$A$1000,0),$A44)</f>
        <v>#N/A</v>
      </c>
      <c r="O44" s="3" t="e">
        <f>INDEX(Sheet2!$B$1:$CW$1000,MATCH("NC-TOOLZ-TOL",Sheet2!$A$1:$A$1000,0),$A44)</f>
        <v>#N/A</v>
      </c>
      <c r="P44" s="3" t="e">
        <f>INDEX(Sheet2!$B$1:$CW$1000,MATCH("NC-OPT-FEED-MODE",Sheet2!$A$1:$A$1000,0),$A44)</f>
        <v>#N/A</v>
      </c>
      <c r="Q44" s="3" t="e">
        <f>INDEX(Sheet2!$B$1:$CW$1000,MATCH("NC-AUTO-CLEAR-MODE",Sheet2!$A$1:$A$1000,0),$A44)</f>
        <v>#N/A</v>
      </c>
      <c r="R44" s="3" t="e">
        <f>INDEX(Sheet2!$B$1:$CW$1000,MATCH("NC-AIRCUT-MODE",Sheet2!$A$1:$A$1000,0),$A44)</f>
        <v>#N/A</v>
      </c>
    </row>
    <row r="45" spans="1:18" x14ac:dyDescent="0.15">
      <c r="A45" s="16">
        <v>19</v>
      </c>
      <c r="B45" s="17" t="e">
        <f>INDEX(Sheet2!$B$1:$CW$1000,MATCH("NC-NAME",Sheet2!$A$1:$A$1000,0),$A45)</f>
        <v>#N/A</v>
      </c>
      <c r="C45" s="17" t="e">
        <f>INDEX(Sheet2!$B$1:$CW$1000,MATCH("TOOLNAME",Sheet2!$A$1:$A$1000,0),$A45)</f>
        <v>#N/A</v>
      </c>
      <c r="D45" s="17" t="e">
        <f>INT(INDEX(Sheet2!$B$1:$CW$1000,MATCH("G00-LENGTH",Sheet2!$A$1:$A$1000,0),$A45) /100+ INDEX(Sheet2!$B$1:$CW$1000,MATCH("G01-LENGTH",Sheet2!$A$1:$A$1000,0),$A45)/100)/10</f>
        <v>#N/A</v>
      </c>
      <c r="E45" s="17" t="e">
        <f>INT(INDEX(Sheet2!$B$1:$CW$1000,MATCH("G00-TIME",Sheet2!$A$1:$A$1000,0),$A45)*10 + INDEX(Sheet2!$B$1:$CW$1000,MATCH("G01-TIME",Sheet2!$A$1:$A$1000,0),$A45)*10)/10</f>
        <v>#N/A</v>
      </c>
      <c r="F45" s="17" t="e">
        <f>INDEX(Sheet2!$B$1:$CW$1000,MATCH("BLOCK",Sheet2!$A$1:$A$1000,0),$A45)</f>
        <v>#N/A</v>
      </c>
      <c r="G45" s="17" t="e">
        <f>INT(INDEX(Sheet2!$B$1:$CW$1000,MATCH("OPT-G00-LENGTH",Sheet2!$A$1:$A$1000,0),$A45) /100+ INDEX(Sheet2!$B$1:$CW$1000,MATCH("OPT-G01-LENGTH",Sheet2!$A$1:$A$1000,0),$A45)/100)/10</f>
        <v>#N/A</v>
      </c>
      <c r="H45" s="17" t="e">
        <f>INT(INDEX(Sheet2!$B$1:$CW$1000,MATCH("OPT-G00-TIME",Sheet2!$A$1:$A$1000,0),$A45)*10 + INDEX(Sheet2!$B$1:$CW$1000,MATCH("OPT-G01-TIME",Sheet2!$A$1:$A$1000,0),$A45)*10)/10</f>
        <v>#N/A</v>
      </c>
      <c r="I45" s="17" t="e">
        <f>INDEX(Sheet2!$B$1:$CW$1000,MATCH("OPT-BLOCK",Sheet2!$A$1:$A$1000,0),$A45)</f>
        <v>#N/A</v>
      </c>
      <c r="J45" s="31" t="e">
        <f t="shared" si="0"/>
        <v>#N/A</v>
      </c>
      <c r="K45" s="31" t="e">
        <f t="shared" si="1"/>
        <v>#N/A</v>
      </c>
      <c r="L45" s="17" t="e">
        <f>INDEX(Sheet2!$B$1:$CW$1000,MATCH("HOME-Z",Sheet2!$A$1:$A$1000,0),$A45)</f>
        <v>#N/A</v>
      </c>
      <c r="M45" s="17" t="e">
        <f>INDEX(Sheet2!$B$1:$CW$1000,MATCH("O-NO",Sheet2!$A$1:$A$1000,0),$A45)</f>
        <v>#N/A</v>
      </c>
      <c r="N45" s="3" t="e">
        <f>INDEX(Sheet2!$B$1:$CW$1000,MATCH("NC-G01-DIVIDE",Sheet2!$A$1:$A$1000,0),$A45)</f>
        <v>#N/A</v>
      </c>
      <c r="O45" s="3" t="e">
        <f>INDEX(Sheet2!$B$1:$CW$1000,MATCH("NC-TOOLZ-TOL",Sheet2!$A$1:$A$1000,0),$A45)</f>
        <v>#N/A</v>
      </c>
      <c r="P45" s="3" t="e">
        <f>INDEX(Sheet2!$B$1:$CW$1000,MATCH("NC-OPT-FEED-MODE",Sheet2!$A$1:$A$1000,0),$A45)</f>
        <v>#N/A</v>
      </c>
      <c r="Q45" s="3" t="e">
        <f>INDEX(Sheet2!$B$1:$CW$1000,MATCH("NC-AUTO-CLEAR-MODE",Sheet2!$A$1:$A$1000,0),$A45)</f>
        <v>#N/A</v>
      </c>
      <c r="R45" s="3" t="e">
        <f>INDEX(Sheet2!$B$1:$CW$1000,MATCH("NC-AIRCUT-MODE",Sheet2!$A$1:$A$1000,0),$A45)</f>
        <v>#N/A</v>
      </c>
    </row>
    <row r="46" spans="1:18" x14ac:dyDescent="0.15">
      <c r="A46" s="16">
        <v>20</v>
      </c>
      <c r="B46" s="17" t="e">
        <f>INDEX(Sheet2!$B$1:$CW$1000,MATCH("NC-NAME",Sheet2!$A$1:$A$1000,0),$A46)</f>
        <v>#N/A</v>
      </c>
      <c r="C46" s="17" t="e">
        <f>INDEX(Sheet2!$B$1:$CW$1000,MATCH("TOOLNAME",Sheet2!$A$1:$A$1000,0),$A46)</f>
        <v>#N/A</v>
      </c>
      <c r="D46" s="17" t="e">
        <f>INT(INDEX(Sheet2!$B$1:$CW$1000,MATCH("G00-LENGTH",Sheet2!$A$1:$A$1000,0),$A46) /100+ INDEX(Sheet2!$B$1:$CW$1000,MATCH("G01-LENGTH",Sheet2!$A$1:$A$1000,0),$A46)/100)/10</f>
        <v>#N/A</v>
      </c>
      <c r="E46" s="17" t="e">
        <f>INT(INDEX(Sheet2!$B$1:$CW$1000,MATCH("G00-TIME",Sheet2!$A$1:$A$1000,0),$A46)*10 + INDEX(Sheet2!$B$1:$CW$1000,MATCH("G01-TIME",Sheet2!$A$1:$A$1000,0),$A46)*10)/10</f>
        <v>#N/A</v>
      </c>
      <c r="F46" s="17" t="e">
        <f>INDEX(Sheet2!$B$1:$CW$1000,MATCH("BLOCK",Sheet2!$A$1:$A$1000,0),$A46)</f>
        <v>#N/A</v>
      </c>
      <c r="G46" s="17" t="e">
        <f>INT(INDEX(Sheet2!$B$1:$CW$1000,MATCH("OPT-G00-LENGTH",Sheet2!$A$1:$A$1000,0),$A46) /100+ INDEX(Sheet2!$B$1:$CW$1000,MATCH("OPT-G01-LENGTH",Sheet2!$A$1:$A$1000,0),$A46)/100)/10</f>
        <v>#N/A</v>
      </c>
      <c r="H46" s="17" t="e">
        <f>INT(INDEX(Sheet2!$B$1:$CW$1000,MATCH("OPT-G00-TIME",Sheet2!$A$1:$A$1000,0),$A46)*10 + INDEX(Sheet2!$B$1:$CW$1000,MATCH("OPT-G01-TIME",Sheet2!$A$1:$A$1000,0),$A46)*10)/10</f>
        <v>#N/A</v>
      </c>
      <c r="I46" s="17" t="e">
        <f>INDEX(Sheet2!$B$1:$CW$1000,MATCH("OPT-BLOCK",Sheet2!$A$1:$A$1000,0),$A46)</f>
        <v>#N/A</v>
      </c>
      <c r="J46" s="31" t="e">
        <f t="shared" si="0"/>
        <v>#N/A</v>
      </c>
      <c r="K46" s="31" t="e">
        <f t="shared" si="1"/>
        <v>#N/A</v>
      </c>
      <c r="L46" s="17" t="e">
        <f>INDEX(Sheet2!$B$1:$CW$1000,MATCH("HOME-Z",Sheet2!$A$1:$A$1000,0),$A46)</f>
        <v>#N/A</v>
      </c>
      <c r="M46" s="17" t="e">
        <f>INDEX(Sheet2!$B$1:$CW$1000,MATCH("O-NO",Sheet2!$A$1:$A$1000,0),$A46)</f>
        <v>#N/A</v>
      </c>
      <c r="N46" s="3" t="e">
        <f>INDEX(Sheet2!$B$1:$CW$1000,MATCH("NC-G01-DIVIDE",Sheet2!$A$1:$A$1000,0),$A46)</f>
        <v>#N/A</v>
      </c>
      <c r="O46" s="3" t="e">
        <f>INDEX(Sheet2!$B$1:$CW$1000,MATCH("NC-TOOLZ-TOL",Sheet2!$A$1:$A$1000,0),$A46)</f>
        <v>#N/A</v>
      </c>
      <c r="P46" s="3" t="e">
        <f>INDEX(Sheet2!$B$1:$CW$1000,MATCH("NC-OPT-FEED-MODE",Sheet2!$A$1:$A$1000,0),$A46)</f>
        <v>#N/A</v>
      </c>
      <c r="Q46" s="3" t="e">
        <f>INDEX(Sheet2!$B$1:$CW$1000,MATCH("NC-AUTO-CLEAR-MODE",Sheet2!$A$1:$A$1000,0),$A46)</f>
        <v>#N/A</v>
      </c>
      <c r="R46" s="3" t="e">
        <f>INDEX(Sheet2!$B$1:$CW$1000,MATCH("NC-AIRCUT-MODE",Sheet2!$A$1:$A$1000,0),$A46)</f>
        <v>#N/A</v>
      </c>
    </row>
    <row r="47" spans="1:18" x14ac:dyDescent="0.15">
      <c r="A47" s="16">
        <v>21</v>
      </c>
      <c r="B47" s="17" t="e">
        <f>INDEX(Sheet2!$B$1:$CW$1000,MATCH("NC-NAME",Sheet2!$A$1:$A$1000,0),$A47)</f>
        <v>#N/A</v>
      </c>
      <c r="C47" s="17" t="e">
        <f>INDEX(Sheet2!$B$1:$CW$1000,MATCH("TOOLNAME",Sheet2!$A$1:$A$1000,0),$A47)</f>
        <v>#N/A</v>
      </c>
      <c r="D47" s="17" t="e">
        <f>INT(INDEX(Sheet2!$B$1:$CW$1000,MATCH("G00-LENGTH",Sheet2!$A$1:$A$1000,0),$A47) /100+ INDEX(Sheet2!$B$1:$CW$1000,MATCH("G01-LENGTH",Sheet2!$A$1:$A$1000,0),$A47)/100)/10</f>
        <v>#N/A</v>
      </c>
      <c r="E47" s="17" t="e">
        <f>INT(INDEX(Sheet2!$B$1:$CW$1000,MATCH("G00-TIME",Sheet2!$A$1:$A$1000,0),$A47)*10 + INDEX(Sheet2!$B$1:$CW$1000,MATCH("G01-TIME",Sheet2!$A$1:$A$1000,0),$A47)*10)/10</f>
        <v>#N/A</v>
      </c>
      <c r="F47" s="17" t="e">
        <f>INDEX(Sheet2!$B$1:$CW$1000,MATCH("BLOCK",Sheet2!$A$1:$A$1000,0),$A47)</f>
        <v>#N/A</v>
      </c>
      <c r="G47" s="17" t="e">
        <f>INT(INDEX(Sheet2!$B$1:$CW$1000,MATCH("OPT-G00-LENGTH",Sheet2!$A$1:$A$1000,0),$A47) /100+ INDEX(Sheet2!$B$1:$CW$1000,MATCH("OPT-G01-LENGTH",Sheet2!$A$1:$A$1000,0),$A47)/100)/10</f>
        <v>#N/A</v>
      </c>
      <c r="H47" s="17" t="e">
        <f>INT(INDEX(Sheet2!$B$1:$CW$1000,MATCH("OPT-G00-TIME",Sheet2!$A$1:$A$1000,0),$A47)*10 + INDEX(Sheet2!$B$1:$CW$1000,MATCH("OPT-G01-TIME",Sheet2!$A$1:$A$1000,0),$A47)*10)/10</f>
        <v>#N/A</v>
      </c>
      <c r="I47" s="17" t="e">
        <f>INDEX(Sheet2!$B$1:$CW$1000,MATCH("OPT-BLOCK",Sheet2!$A$1:$A$1000,0),$A47)</f>
        <v>#N/A</v>
      </c>
      <c r="J47" s="31" t="e">
        <f t="shared" si="0"/>
        <v>#N/A</v>
      </c>
      <c r="K47" s="31" t="e">
        <f t="shared" si="1"/>
        <v>#N/A</v>
      </c>
      <c r="L47" s="17" t="e">
        <f>INDEX(Sheet2!$B$1:$CW$1000,MATCH("HOME-Z",Sheet2!$A$1:$A$1000,0),$A47)</f>
        <v>#N/A</v>
      </c>
      <c r="M47" s="17" t="e">
        <f>INDEX(Sheet2!$B$1:$CW$1000,MATCH("O-NO",Sheet2!$A$1:$A$1000,0),$A47)</f>
        <v>#N/A</v>
      </c>
      <c r="N47" s="3" t="e">
        <f>INDEX(Sheet2!$B$1:$CW$1000,MATCH("NC-G01-DIVIDE",Sheet2!$A$1:$A$1000,0),$A47)</f>
        <v>#N/A</v>
      </c>
      <c r="O47" s="3" t="e">
        <f>INDEX(Sheet2!$B$1:$CW$1000,MATCH("NC-TOOLZ-TOL",Sheet2!$A$1:$A$1000,0),$A47)</f>
        <v>#N/A</v>
      </c>
      <c r="P47" s="3" t="e">
        <f>INDEX(Sheet2!$B$1:$CW$1000,MATCH("NC-OPT-FEED-MODE",Sheet2!$A$1:$A$1000,0),$A47)</f>
        <v>#N/A</v>
      </c>
      <c r="Q47" s="3" t="e">
        <f>INDEX(Sheet2!$B$1:$CW$1000,MATCH("NC-AUTO-CLEAR-MODE",Sheet2!$A$1:$A$1000,0),$A47)</f>
        <v>#N/A</v>
      </c>
      <c r="R47" s="3" t="e">
        <f>INDEX(Sheet2!$B$1:$CW$1000,MATCH("NC-AIRCUT-MODE",Sheet2!$A$1:$A$1000,0),$A47)</f>
        <v>#N/A</v>
      </c>
    </row>
    <row r="48" spans="1:18" x14ac:dyDescent="0.15">
      <c r="A48" s="16">
        <v>22</v>
      </c>
      <c r="B48" s="17" t="e">
        <f>INDEX(Sheet2!$B$1:$CW$1000,MATCH("NC-NAME",Sheet2!$A$1:$A$1000,0),$A48)</f>
        <v>#N/A</v>
      </c>
      <c r="C48" s="17" t="e">
        <f>INDEX(Sheet2!$B$1:$CW$1000,MATCH("TOOLNAME",Sheet2!$A$1:$A$1000,0),$A48)</f>
        <v>#N/A</v>
      </c>
      <c r="D48" s="17" t="e">
        <f>INT(INDEX(Sheet2!$B$1:$CW$1000,MATCH("G00-LENGTH",Sheet2!$A$1:$A$1000,0),$A48) /100+ INDEX(Sheet2!$B$1:$CW$1000,MATCH("G01-LENGTH",Sheet2!$A$1:$A$1000,0),$A48)/100)/10</f>
        <v>#N/A</v>
      </c>
      <c r="E48" s="17" t="e">
        <f>INT(INDEX(Sheet2!$B$1:$CW$1000,MATCH("G00-TIME",Sheet2!$A$1:$A$1000,0),$A48)*10 + INDEX(Sheet2!$B$1:$CW$1000,MATCH("G01-TIME",Sheet2!$A$1:$A$1000,0),$A48)*10)/10</f>
        <v>#N/A</v>
      </c>
      <c r="F48" s="17" t="e">
        <f>INDEX(Sheet2!$B$1:$CW$1000,MATCH("BLOCK",Sheet2!$A$1:$A$1000,0),$A48)</f>
        <v>#N/A</v>
      </c>
      <c r="G48" s="17" t="e">
        <f>INT(INDEX(Sheet2!$B$1:$CW$1000,MATCH("OPT-G00-LENGTH",Sheet2!$A$1:$A$1000,0),$A48) /100+ INDEX(Sheet2!$B$1:$CW$1000,MATCH("OPT-G01-LENGTH",Sheet2!$A$1:$A$1000,0),$A48)/100)/10</f>
        <v>#N/A</v>
      </c>
      <c r="H48" s="17" t="e">
        <f>INT(INDEX(Sheet2!$B$1:$CW$1000,MATCH("OPT-G00-TIME",Sheet2!$A$1:$A$1000,0),$A48)*10 + INDEX(Sheet2!$B$1:$CW$1000,MATCH("OPT-G01-TIME",Sheet2!$A$1:$A$1000,0),$A48)*10)/10</f>
        <v>#N/A</v>
      </c>
      <c r="I48" s="17" t="e">
        <f>INDEX(Sheet2!$B$1:$CW$1000,MATCH("OPT-BLOCK",Sheet2!$A$1:$A$1000,0),$A48)</f>
        <v>#N/A</v>
      </c>
      <c r="J48" s="31" t="e">
        <f t="shared" si="0"/>
        <v>#N/A</v>
      </c>
      <c r="K48" s="31" t="e">
        <f t="shared" si="1"/>
        <v>#N/A</v>
      </c>
      <c r="L48" s="17" t="e">
        <f>INDEX(Sheet2!$B$1:$CW$1000,MATCH("HOME-Z",Sheet2!$A$1:$A$1000,0),$A48)</f>
        <v>#N/A</v>
      </c>
      <c r="M48" s="17" t="e">
        <f>INDEX(Sheet2!$B$1:$CW$1000,MATCH("O-NO",Sheet2!$A$1:$A$1000,0),$A48)</f>
        <v>#N/A</v>
      </c>
      <c r="N48" s="3" t="e">
        <f>INDEX(Sheet2!$B$1:$CW$1000,MATCH("NC-G01-DIVIDE",Sheet2!$A$1:$A$1000,0),$A48)</f>
        <v>#N/A</v>
      </c>
      <c r="O48" s="3" t="e">
        <f>INDEX(Sheet2!$B$1:$CW$1000,MATCH("NC-TOOLZ-TOL",Sheet2!$A$1:$A$1000,0),$A48)</f>
        <v>#N/A</v>
      </c>
      <c r="P48" s="3" t="e">
        <f>INDEX(Sheet2!$B$1:$CW$1000,MATCH("NC-OPT-FEED-MODE",Sheet2!$A$1:$A$1000,0),$A48)</f>
        <v>#N/A</v>
      </c>
      <c r="Q48" s="3" t="e">
        <f>INDEX(Sheet2!$B$1:$CW$1000,MATCH("NC-AUTO-CLEAR-MODE",Sheet2!$A$1:$A$1000,0),$A48)</f>
        <v>#N/A</v>
      </c>
      <c r="R48" s="3" t="e">
        <f>INDEX(Sheet2!$B$1:$CW$1000,MATCH("NC-AIRCUT-MODE",Sheet2!$A$1:$A$1000,0),$A48)</f>
        <v>#N/A</v>
      </c>
    </row>
    <row r="49" spans="1:18" x14ac:dyDescent="0.15">
      <c r="A49" s="16">
        <v>23</v>
      </c>
      <c r="B49" s="17" t="e">
        <f>INDEX(Sheet2!$B$1:$CW$1000,MATCH("NC-NAME",Sheet2!$A$1:$A$1000,0),$A49)</f>
        <v>#N/A</v>
      </c>
      <c r="C49" s="17" t="e">
        <f>INDEX(Sheet2!$B$1:$CW$1000,MATCH("TOOLNAME",Sheet2!$A$1:$A$1000,0),$A49)</f>
        <v>#N/A</v>
      </c>
      <c r="D49" s="17" t="e">
        <f>INT(INDEX(Sheet2!$B$1:$CW$1000,MATCH("G00-LENGTH",Sheet2!$A$1:$A$1000,0),$A49) /100+ INDEX(Sheet2!$B$1:$CW$1000,MATCH("G01-LENGTH",Sheet2!$A$1:$A$1000,0),$A49)/100)/10</f>
        <v>#N/A</v>
      </c>
      <c r="E49" s="17" t="e">
        <f>INT(INDEX(Sheet2!$B$1:$CW$1000,MATCH("G00-TIME",Sheet2!$A$1:$A$1000,0),$A49)*10 + INDEX(Sheet2!$B$1:$CW$1000,MATCH("G01-TIME",Sheet2!$A$1:$A$1000,0),$A49)*10)/10</f>
        <v>#N/A</v>
      </c>
      <c r="F49" s="17" t="e">
        <f>INDEX(Sheet2!$B$1:$CW$1000,MATCH("BLOCK",Sheet2!$A$1:$A$1000,0),$A49)</f>
        <v>#N/A</v>
      </c>
      <c r="G49" s="17" t="e">
        <f>INT(INDEX(Sheet2!$B$1:$CW$1000,MATCH("OPT-G00-LENGTH",Sheet2!$A$1:$A$1000,0),$A49) /100+ INDEX(Sheet2!$B$1:$CW$1000,MATCH("OPT-G01-LENGTH",Sheet2!$A$1:$A$1000,0),$A49)/100)/10</f>
        <v>#N/A</v>
      </c>
      <c r="H49" s="17" t="e">
        <f>INT(INDEX(Sheet2!$B$1:$CW$1000,MATCH("OPT-G00-TIME",Sheet2!$A$1:$A$1000,0),$A49)*10 + INDEX(Sheet2!$B$1:$CW$1000,MATCH("OPT-G01-TIME",Sheet2!$A$1:$A$1000,0),$A49)*10)/10</f>
        <v>#N/A</v>
      </c>
      <c r="I49" s="17" t="e">
        <f>INDEX(Sheet2!$B$1:$CW$1000,MATCH("OPT-BLOCK",Sheet2!$A$1:$A$1000,0),$A49)</f>
        <v>#N/A</v>
      </c>
      <c r="J49" s="31" t="e">
        <f t="shared" si="0"/>
        <v>#N/A</v>
      </c>
      <c r="K49" s="31" t="e">
        <f t="shared" si="1"/>
        <v>#N/A</v>
      </c>
      <c r="L49" s="17" t="e">
        <f>INDEX(Sheet2!$B$1:$CW$1000,MATCH("HOME-Z",Sheet2!$A$1:$A$1000,0),$A49)</f>
        <v>#N/A</v>
      </c>
      <c r="M49" s="17" t="e">
        <f>INDEX(Sheet2!$B$1:$CW$1000,MATCH("O-NO",Sheet2!$A$1:$A$1000,0),$A49)</f>
        <v>#N/A</v>
      </c>
      <c r="N49" s="3" t="e">
        <f>INDEX(Sheet2!$B$1:$CW$1000,MATCH("NC-G01-DIVIDE",Sheet2!$A$1:$A$1000,0),$A49)</f>
        <v>#N/A</v>
      </c>
      <c r="O49" s="3" t="e">
        <f>INDEX(Sheet2!$B$1:$CW$1000,MATCH("NC-TOOLZ-TOL",Sheet2!$A$1:$A$1000,0),$A49)</f>
        <v>#N/A</v>
      </c>
      <c r="P49" s="3" t="e">
        <f>INDEX(Sheet2!$B$1:$CW$1000,MATCH("NC-OPT-FEED-MODE",Sheet2!$A$1:$A$1000,0),$A49)</f>
        <v>#N/A</v>
      </c>
      <c r="Q49" s="3" t="e">
        <f>INDEX(Sheet2!$B$1:$CW$1000,MATCH("NC-AUTO-CLEAR-MODE",Sheet2!$A$1:$A$1000,0),$A49)</f>
        <v>#N/A</v>
      </c>
      <c r="R49" s="3" t="e">
        <f>INDEX(Sheet2!$B$1:$CW$1000,MATCH("NC-AIRCUT-MODE",Sheet2!$A$1:$A$1000,0),$A49)</f>
        <v>#N/A</v>
      </c>
    </row>
    <row r="50" spans="1:18" x14ac:dyDescent="0.15">
      <c r="A50" s="16">
        <v>24</v>
      </c>
      <c r="B50" s="17" t="e">
        <f>INDEX(Sheet2!$B$1:$CW$1000,MATCH("NC-NAME",Sheet2!$A$1:$A$1000,0),$A50)</f>
        <v>#N/A</v>
      </c>
      <c r="C50" s="17" t="e">
        <f>INDEX(Sheet2!$B$1:$CW$1000,MATCH("TOOLNAME",Sheet2!$A$1:$A$1000,0),$A50)</f>
        <v>#N/A</v>
      </c>
      <c r="D50" s="17" t="e">
        <f>INT(INDEX(Sheet2!$B$1:$CW$1000,MATCH("G00-LENGTH",Sheet2!$A$1:$A$1000,0),$A50) /100+ INDEX(Sheet2!$B$1:$CW$1000,MATCH("G01-LENGTH",Sheet2!$A$1:$A$1000,0),$A50)/100)/10</f>
        <v>#N/A</v>
      </c>
      <c r="E50" s="17" t="e">
        <f>INT(INDEX(Sheet2!$B$1:$CW$1000,MATCH("G00-TIME",Sheet2!$A$1:$A$1000,0),$A50)*10 + INDEX(Sheet2!$B$1:$CW$1000,MATCH("G01-TIME",Sheet2!$A$1:$A$1000,0),$A50)*10)/10</f>
        <v>#N/A</v>
      </c>
      <c r="F50" s="17" t="e">
        <f>INDEX(Sheet2!$B$1:$CW$1000,MATCH("BLOCK",Sheet2!$A$1:$A$1000,0),$A50)</f>
        <v>#N/A</v>
      </c>
      <c r="G50" s="17" t="e">
        <f>INT(INDEX(Sheet2!$B$1:$CW$1000,MATCH("OPT-G00-LENGTH",Sheet2!$A$1:$A$1000,0),$A50) /100+ INDEX(Sheet2!$B$1:$CW$1000,MATCH("OPT-G01-LENGTH",Sheet2!$A$1:$A$1000,0),$A50)/100)/10</f>
        <v>#N/A</v>
      </c>
      <c r="H50" s="17" t="e">
        <f>INT(INDEX(Sheet2!$B$1:$CW$1000,MATCH("OPT-G00-TIME",Sheet2!$A$1:$A$1000,0),$A50)*10 + INDEX(Sheet2!$B$1:$CW$1000,MATCH("OPT-G01-TIME",Sheet2!$A$1:$A$1000,0),$A50)*10)/10</f>
        <v>#N/A</v>
      </c>
      <c r="I50" s="17" t="e">
        <f>INDEX(Sheet2!$B$1:$CW$1000,MATCH("OPT-BLOCK",Sheet2!$A$1:$A$1000,0),$A50)</f>
        <v>#N/A</v>
      </c>
      <c r="J50" s="31" t="e">
        <f t="shared" si="0"/>
        <v>#N/A</v>
      </c>
      <c r="K50" s="31" t="e">
        <f t="shared" si="1"/>
        <v>#N/A</v>
      </c>
      <c r="L50" s="17" t="e">
        <f>INDEX(Sheet2!$B$1:$CW$1000,MATCH("HOME-Z",Sheet2!$A$1:$A$1000,0),$A50)</f>
        <v>#N/A</v>
      </c>
      <c r="M50" s="17" t="e">
        <f>INDEX(Sheet2!$B$1:$CW$1000,MATCH("O-NO",Sheet2!$A$1:$A$1000,0),$A50)</f>
        <v>#N/A</v>
      </c>
      <c r="N50" s="3" t="e">
        <f>INDEX(Sheet2!$B$1:$CW$1000,MATCH("NC-G01-DIVIDE",Sheet2!$A$1:$A$1000,0),$A50)</f>
        <v>#N/A</v>
      </c>
      <c r="O50" s="3" t="e">
        <f>INDEX(Sheet2!$B$1:$CW$1000,MATCH("NC-TOOLZ-TOL",Sheet2!$A$1:$A$1000,0),$A50)</f>
        <v>#N/A</v>
      </c>
      <c r="P50" s="3" t="e">
        <f>INDEX(Sheet2!$B$1:$CW$1000,MATCH("NC-OPT-FEED-MODE",Sheet2!$A$1:$A$1000,0),$A50)</f>
        <v>#N/A</v>
      </c>
      <c r="Q50" s="3" t="e">
        <f>INDEX(Sheet2!$B$1:$CW$1000,MATCH("NC-AUTO-CLEAR-MODE",Sheet2!$A$1:$A$1000,0),$A50)</f>
        <v>#N/A</v>
      </c>
      <c r="R50" s="3" t="e">
        <f>INDEX(Sheet2!$B$1:$CW$1000,MATCH("NC-AIRCUT-MODE",Sheet2!$A$1:$A$1000,0),$A50)</f>
        <v>#N/A</v>
      </c>
    </row>
    <row r="51" spans="1:18" x14ac:dyDescent="0.15">
      <c r="A51" s="16">
        <v>25</v>
      </c>
      <c r="B51" s="17" t="e">
        <f>INDEX(Sheet2!$B$1:$CW$1000,MATCH("NC-NAME",Sheet2!$A$1:$A$1000,0),$A51)</f>
        <v>#N/A</v>
      </c>
      <c r="C51" s="17" t="e">
        <f>INDEX(Sheet2!$B$1:$CW$1000,MATCH("TOOLNAME",Sheet2!$A$1:$A$1000,0),$A51)</f>
        <v>#N/A</v>
      </c>
      <c r="D51" s="17" t="e">
        <f>INT(INDEX(Sheet2!$B$1:$CW$1000,MATCH("G00-LENGTH",Sheet2!$A$1:$A$1000,0),$A51) /100+ INDEX(Sheet2!$B$1:$CW$1000,MATCH("G01-LENGTH",Sheet2!$A$1:$A$1000,0),$A51)/100)/10</f>
        <v>#N/A</v>
      </c>
      <c r="E51" s="17" t="e">
        <f>INT(INDEX(Sheet2!$B$1:$CW$1000,MATCH("G00-TIME",Sheet2!$A$1:$A$1000,0),$A51)*10 + INDEX(Sheet2!$B$1:$CW$1000,MATCH("G01-TIME",Sheet2!$A$1:$A$1000,0),$A51)*10)/10</f>
        <v>#N/A</v>
      </c>
      <c r="F51" s="17" t="e">
        <f>INDEX(Sheet2!$B$1:$CW$1000,MATCH("BLOCK",Sheet2!$A$1:$A$1000,0),$A51)</f>
        <v>#N/A</v>
      </c>
      <c r="G51" s="17" t="e">
        <f>INT(INDEX(Sheet2!$B$1:$CW$1000,MATCH("OPT-G00-LENGTH",Sheet2!$A$1:$A$1000,0),$A51) /100+ INDEX(Sheet2!$B$1:$CW$1000,MATCH("OPT-G01-LENGTH",Sheet2!$A$1:$A$1000,0),$A51)/100)/10</f>
        <v>#N/A</v>
      </c>
      <c r="H51" s="17" t="e">
        <f>INT(INDEX(Sheet2!$B$1:$CW$1000,MATCH("OPT-G00-TIME",Sheet2!$A$1:$A$1000,0),$A51)*10 + INDEX(Sheet2!$B$1:$CW$1000,MATCH("OPT-G01-TIME",Sheet2!$A$1:$A$1000,0),$A51)*10)/10</f>
        <v>#N/A</v>
      </c>
      <c r="I51" s="17" t="e">
        <f>INDEX(Sheet2!$B$1:$CW$1000,MATCH("OPT-BLOCK",Sheet2!$A$1:$A$1000,0),$A51)</f>
        <v>#N/A</v>
      </c>
      <c r="J51" s="31" t="e">
        <f t="shared" si="0"/>
        <v>#N/A</v>
      </c>
      <c r="K51" s="31" t="e">
        <f t="shared" si="1"/>
        <v>#N/A</v>
      </c>
      <c r="L51" s="17" t="e">
        <f>INDEX(Sheet2!$B$1:$CW$1000,MATCH("HOME-Z",Sheet2!$A$1:$A$1000,0),$A51)</f>
        <v>#N/A</v>
      </c>
      <c r="M51" s="17" t="e">
        <f>INDEX(Sheet2!$B$1:$CW$1000,MATCH("O-NO",Sheet2!$A$1:$A$1000,0),$A51)</f>
        <v>#N/A</v>
      </c>
      <c r="N51" s="3" t="e">
        <f>INDEX(Sheet2!$B$1:$CW$1000,MATCH("NC-G01-DIVIDE",Sheet2!$A$1:$A$1000,0),$A51)</f>
        <v>#N/A</v>
      </c>
      <c r="O51" s="3" t="e">
        <f>INDEX(Sheet2!$B$1:$CW$1000,MATCH("NC-TOOLZ-TOL",Sheet2!$A$1:$A$1000,0),$A51)</f>
        <v>#N/A</v>
      </c>
      <c r="P51" s="3" t="e">
        <f>INDEX(Sheet2!$B$1:$CW$1000,MATCH("NC-OPT-FEED-MODE",Sheet2!$A$1:$A$1000,0),$A51)</f>
        <v>#N/A</v>
      </c>
      <c r="Q51" s="3" t="e">
        <f>INDEX(Sheet2!$B$1:$CW$1000,MATCH("NC-AUTO-CLEAR-MODE",Sheet2!$A$1:$A$1000,0),$A51)</f>
        <v>#N/A</v>
      </c>
      <c r="R51" s="3" t="e">
        <f>INDEX(Sheet2!$B$1:$CW$1000,MATCH("NC-AIRCUT-MODE",Sheet2!$A$1:$A$1000,0),$A51)</f>
        <v>#N/A</v>
      </c>
    </row>
    <row r="52" spans="1:18" x14ac:dyDescent="0.15">
      <c r="A52" s="16">
        <v>26</v>
      </c>
      <c r="B52" s="17" t="e">
        <f>INDEX(Sheet2!$B$1:$CW$1000,MATCH("NC-NAME",Sheet2!$A$1:$A$1000,0),$A52)</f>
        <v>#N/A</v>
      </c>
      <c r="C52" s="17" t="e">
        <f>INDEX(Sheet2!$B$1:$CW$1000,MATCH("TOOLNAME",Sheet2!$A$1:$A$1000,0),$A52)</f>
        <v>#N/A</v>
      </c>
      <c r="D52" s="17" t="e">
        <f>INT(INDEX(Sheet2!$B$1:$CW$1000,MATCH("G00-LENGTH",Sheet2!$A$1:$A$1000,0),$A52) /100+ INDEX(Sheet2!$B$1:$CW$1000,MATCH("G01-LENGTH",Sheet2!$A$1:$A$1000,0),$A52)/100)/10</f>
        <v>#N/A</v>
      </c>
      <c r="E52" s="17" t="e">
        <f>INT(INDEX(Sheet2!$B$1:$CW$1000,MATCH("G00-TIME",Sheet2!$A$1:$A$1000,0),$A52)*10 + INDEX(Sheet2!$B$1:$CW$1000,MATCH("G01-TIME",Sheet2!$A$1:$A$1000,0),$A52)*10)/10</f>
        <v>#N/A</v>
      </c>
      <c r="F52" s="17" t="e">
        <f>INDEX(Sheet2!$B$1:$CW$1000,MATCH("BLOCK",Sheet2!$A$1:$A$1000,0),$A52)</f>
        <v>#N/A</v>
      </c>
      <c r="G52" s="17" t="e">
        <f>INT(INDEX(Sheet2!$B$1:$CW$1000,MATCH("OPT-G00-LENGTH",Sheet2!$A$1:$A$1000,0),$A52) /100+ INDEX(Sheet2!$B$1:$CW$1000,MATCH("OPT-G01-LENGTH",Sheet2!$A$1:$A$1000,0),$A52)/100)/10</f>
        <v>#N/A</v>
      </c>
      <c r="H52" s="17" t="e">
        <f>INT(INDEX(Sheet2!$B$1:$CW$1000,MATCH("OPT-G00-TIME",Sheet2!$A$1:$A$1000,0),$A52)*10 + INDEX(Sheet2!$B$1:$CW$1000,MATCH("OPT-G01-TIME",Sheet2!$A$1:$A$1000,0),$A52)*10)/10</f>
        <v>#N/A</v>
      </c>
      <c r="I52" s="17" t="e">
        <f>INDEX(Sheet2!$B$1:$CW$1000,MATCH("OPT-BLOCK",Sheet2!$A$1:$A$1000,0),$A52)</f>
        <v>#N/A</v>
      </c>
      <c r="J52" s="31" t="e">
        <f t="shared" si="0"/>
        <v>#N/A</v>
      </c>
      <c r="K52" s="31" t="e">
        <f t="shared" si="1"/>
        <v>#N/A</v>
      </c>
      <c r="L52" s="17" t="e">
        <f>INDEX(Sheet2!$B$1:$CW$1000,MATCH("HOME-Z",Sheet2!$A$1:$A$1000,0),$A52)</f>
        <v>#N/A</v>
      </c>
      <c r="M52" s="17" t="e">
        <f>INDEX(Sheet2!$B$1:$CW$1000,MATCH("O-NO",Sheet2!$A$1:$A$1000,0),$A52)</f>
        <v>#N/A</v>
      </c>
      <c r="N52" s="3" t="e">
        <f>INDEX(Sheet2!$B$1:$CW$1000,MATCH("NC-G01-DIVIDE",Sheet2!$A$1:$A$1000,0),$A52)</f>
        <v>#N/A</v>
      </c>
      <c r="O52" s="3" t="e">
        <f>INDEX(Sheet2!$B$1:$CW$1000,MATCH("NC-TOOLZ-TOL",Sheet2!$A$1:$A$1000,0),$A52)</f>
        <v>#N/A</v>
      </c>
      <c r="P52" s="3" t="e">
        <f>INDEX(Sheet2!$B$1:$CW$1000,MATCH("NC-OPT-FEED-MODE",Sheet2!$A$1:$A$1000,0),$A52)</f>
        <v>#N/A</v>
      </c>
      <c r="Q52" s="3" t="e">
        <f>INDEX(Sheet2!$B$1:$CW$1000,MATCH("NC-AUTO-CLEAR-MODE",Sheet2!$A$1:$A$1000,0),$A52)</f>
        <v>#N/A</v>
      </c>
      <c r="R52" s="3" t="e">
        <f>INDEX(Sheet2!$B$1:$CW$1000,MATCH("NC-AIRCUT-MODE",Sheet2!$A$1:$A$1000,0),$A52)</f>
        <v>#N/A</v>
      </c>
    </row>
    <row r="53" spans="1:18" x14ac:dyDescent="0.15">
      <c r="A53" s="16">
        <v>27</v>
      </c>
      <c r="B53" s="17" t="e">
        <f>INDEX(Sheet2!$B$1:$CW$1000,MATCH("NC-NAME",Sheet2!$A$1:$A$1000,0),$A53)</f>
        <v>#N/A</v>
      </c>
      <c r="C53" s="17" t="e">
        <f>INDEX(Sheet2!$B$1:$CW$1000,MATCH("TOOLNAME",Sheet2!$A$1:$A$1000,0),$A53)</f>
        <v>#N/A</v>
      </c>
      <c r="D53" s="17" t="e">
        <f>INT(INDEX(Sheet2!$B$1:$CW$1000,MATCH("G00-LENGTH",Sheet2!$A$1:$A$1000,0),$A53) /100+ INDEX(Sheet2!$B$1:$CW$1000,MATCH("G01-LENGTH",Sheet2!$A$1:$A$1000,0),$A53)/100)/10</f>
        <v>#N/A</v>
      </c>
      <c r="E53" s="17" t="e">
        <f>INT(INDEX(Sheet2!$B$1:$CW$1000,MATCH("G00-TIME",Sheet2!$A$1:$A$1000,0),$A53)*10 + INDEX(Sheet2!$B$1:$CW$1000,MATCH("G01-TIME",Sheet2!$A$1:$A$1000,0),$A53)*10)/10</f>
        <v>#N/A</v>
      </c>
      <c r="F53" s="17" t="e">
        <f>INDEX(Sheet2!$B$1:$CW$1000,MATCH("BLOCK",Sheet2!$A$1:$A$1000,0),$A53)</f>
        <v>#N/A</v>
      </c>
      <c r="G53" s="17" t="e">
        <f>INT(INDEX(Sheet2!$B$1:$CW$1000,MATCH("OPT-G00-LENGTH",Sheet2!$A$1:$A$1000,0),$A53) /100+ INDEX(Sheet2!$B$1:$CW$1000,MATCH("OPT-G01-LENGTH",Sheet2!$A$1:$A$1000,0),$A53)/100)/10</f>
        <v>#N/A</v>
      </c>
      <c r="H53" s="17" t="e">
        <f>INT(INDEX(Sheet2!$B$1:$CW$1000,MATCH("OPT-G00-TIME",Sheet2!$A$1:$A$1000,0),$A53)*10 + INDEX(Sheet2!$B$1:$CW$1000,MATCH("OPT-G01-TIME",Sheet2!$A$1:$A$1000,0),$A53)*10)/10</f>
        <v>#N/A</v>
      </c>
      <c r="I53" s="17" t="e">
        <f>INDEX(Sheet2!$B$1:$CW$1000,MATCH("OPT-BLOCK",Sheet2!$A$1:$A$1000,0),$A53)</f>
        <v>#N/A</v>
      </c>
      <c r="J53" s="31" t="e">
        <f t="shared" si="0"/>
        <v>#N/A</v>
      </c>
      <c r="K53" s="31" t="e">
        <f t="shared" si="1"/>
        <v>#N/A</v>
      </c>
      <c r="L53" s="17" t="e">
        <f>INDEX(Sheet2!$B$1:$CW$1000,MATCH("HOME-Z",Sheet2!$A$1:$A$1000,0),$A53)</f>
        <v>#N/A</v>
      </c>
      <c r="M53" s="17" t="e">
        <f>INDEX(Sheet2!$B$1:$CW$1000,MATCH("O-NO",Sheet2!$A$1:$A$1000,0),$A53)</f>
        <v>#N/A</v>
      </c>
      <c r="N53" s="3" t="e">
        <f>INDEX(Sheet2!$B$1:$CW$1000,MATCH("NC-G01-DIVIDE",Sheet2!$A$1:$A$1000,0),$A53)</f>
        <v>#N/A</v>
      </c>
      <c r="O53" s="3" t="e">
        <f>INDEX(Sheet2!$B$1:$CW$1000,MATCH("NC-TOOLZ-TOL",Sheet2!$A$1:$A$1000,0),$A53)</f>
        <v>#N/A</v>
      </c>
      <c r="P53" s="3" t="e">
        <f>INDEX(Sheet2!$B$1:$CW$1000,MATCH("NC-OPT-FEED-MODE",Sheet2!$A$1:$A$1000,0),$A53)</f>
        <v>#N/A</v>
      </c>
      <c r="Q53" s="3" t="e">
        <f>INDEX(Sheet2!$B$1:$CW$1000,MATCH("NC-AUTO-CLEAR-MODE",Sheet2!$A$1:$A$1000,0),$A53)</f>
        <v>#N/A</v>
      </c>
      <c r="R53" s="3" t="e">
        <f>INDEX(Sheet2!$B$1:$CW$1000,MATCH("NC-AIRCUT-MODE",Sheet2!$A$1:$A$1000,0),$A53)</f>
        <v>#N/A</v>
      </c>
    </row>
    <row r="54" spans="1:18" x14ac:dyDescent="0.15">
      <c r="A54" s="16">
        <v>28</v>
      </c>
      <c r="B54" s="17" t="e">
        <f>INDEX(Sheet2!$B$1:$CW$1000,MATCH("NC-NAME",Sheet2!$A$1:$A$1000,0),$A54)</f>
        <v>#N/A</v>
      </c>
      <c r="C54" s="17" t="e">
        <f>INDEX(Sheet2!$B$1:$CW$1000,MATCH("TOOLNAME",Sheet2!$A$1:$A$1000,0),$A54)</f>
        <v>#N/A</v>
      </c>
      <c r="D54" s="17" t="e">
        <f>INT(INDEX(Sheet2!$B$1:$CW$1000,MATCH("G00-LENGTH",Sheet2!$A$1:$A$1000,0),$A54) /100+ INDEX(Sheet2!$B$1:$CW$1000,MATCH("G01-LENGTH",Sheet2!$A$1:$A$1000,0),$A54)/100)/10</f>
        <v>#N/A</v>
      </c>
      <c r="E54" s="17" t="e">
        <f>INT(INDEX(Sheet2!$B$1:$CW$1000,MATCH("G00-TIME",Sheet2!$A$1:$A$1000,0),$A54)*10 + INDEX(Sheet2!$B$1:$CW$1000,MATCH("G01-TIME",Sheet2!$A$1:$A$1000,0),$A54)*10)/10</f>
        <v>#N/A</v>
      </c>
      <c r="F54" s="17" t="e">
        <f>INDEX(Sheet2!$B$1:$CW$1000,MATCH("BLOCK",Sheet2!$A$1:$A$1000,0),$A54)</f>
        <v>#N/A</v>
      </c>
      <c r="G54" s="17" t="e">
        <f>INT(INDEX(Sheet2!$B$1:$CW$1000,MATCH("OPT-G00-LENGTH",Sheet2!$A$1:$A$1000,0),$A54) /100+ INDEX(Sheet2!$B$1:$CW$1000,MATCH("OPT-G01-LENGTH",Sheet2!$A$1:$A$1000,0),$A54)/100)/10</f>
        <v>#N/A</v>
      </c>
      <c r="H54" s="17" t="e">
        <f>INT(INDEX(Sheet2!$B$1:$CW$1000,MATCH("OPT-G00-TIME",Sheet2!$A$1:$A$1000,0),$A54)*10 + INDEX(Sheet2!$B$1:$CW$1000,MATCH("OPT-G01-TIME",Sheet2!$A$1:$A$1000,0),$A54)*10)/10</f>
        <v>#N/A</v>
      </c>
      <c r="I54" s="17" t="e">
        <f>INDEX(Sheet2!$B$1:$CW$1000,MATCH("OPT-BLOCK",Sheet2!$A$1:$A$1000,0),$A54)</f>
        <v>#N/A</v>
      </c>
      <c r="J54" s="31" t="e">
        <f t="shared" si="0"/>
        <v>#N/A</v>
      </c>
      <c r="K54" s="31" t="e">
        <f t="shared" si="1"/>
        <v>#N/A</v>
      </c>
      <c r="L54" s="17" t="e">
        <f>INDEX(Sheet2!$B$1:$CW$1000,MATCH("HOME-Z",Sheet2!$A$1:$A$1000,0),$A54)</f>
        <v>#N/A</v>
      </c>
      <c r="M54" s="17" t="e">
        <f>INDEX(Sheet2!$B$1:$CW$1000,MATCH("O-NO",Sheet2!$A$1:$A$1000,0),$A54)</f>
        <v>#N/A</v>
      </c>
      <c r="N54" s="3" t="e">
        <f>INDEX(Sheet2!$B$1:$CW$1000,MATCH("NC-G01-DIVIDE",Sheet2!$A$1:$A$1000,0),$A54)</f>
        <v>#N/A</v>
      </c>
      <c r="O54" s="3" t="e">
        <f>INDEX(Sheet2!$B$1:$CW$1000,MATCH("NC-TOOLZ-TOL",Sheet2!$A$1:$A$1000,0),$A54)</f>
        <v>#N/A</v>
      </c>
      <c r="P54" s="3" t="e">
        <f>INDEX(Sheet2!$B$1:$CW$1000,MATCH("NC-OPT-FEED-MODE",Sheet2!$A$1:$A$1000,0),$A54)</f>
        <v>#N/A</v>
      </c>
      <c r="Q54" s="3" t="e">
        <f>INDEX(Sheet2!$B$1:$CW$1000,MATCH("NC-AUTO-CLEAR-MODE",Sheet2!$A$1:$A$1000,0),$A54)</f>
        <v>#N/A</v>
      </c>
      <c r="R54" s="3" t="e">
        <f>INDEX(Sheet2!$B$1:$CW$1000,MATCH("NC-AIRCUT-MODE",Sheet2!$A$1:$A$1000,0),$A54)</f>
        <v>#N/A</v>
      </c>
    </row>
    <row r="55" spans="1:18" x14ac:dyDescent="0.15">
      <c r="A55" s="16">
        <v>29</v>
      </c>
      <c r="B55" s="17" t="e">
        <f>INDEX(Sheet2!$B$1:$CW$1000,MATCH("NC-NAME",Sheet2!$A$1:$A$1000,0),$A55)</f>
        <v>#N/A</v>
      </c>
      <c r="C55" s="17" t="e">
        <f>INDEX(Sheet2!$B$1:$CW$1000,MATCH("TOOLNAME",Sheet2!$A$1:$A$1000,0),$A55)</f>
        <v>#N/A</v>
      </c>
      <c r="D55" s="17" t="e">
        <f>INT(INDEX(Sheet2!$B$1:$CW$1000,MATCH("G00-LENGTH",Sheet2!$A$1:$A$1000,0),$A55) /100+ INDEX(Sheet2!$B$1:$CW$1000,MATCH("G01-LENGTH",Sheet2!$A$1:$A$1000,0),$A55)/100)/10</f>
        <v>#N/A</v>
      </c>
      <c r="E55" s="17" t="e">
        <f>INT(INDEX(Sheet2!$B$1:$CW$1000,MATCH("G00-TIME",Sheet2!$A$1:$A$1000,0),$A55)*10 + INDEX(Sheet2!$B$1:$CW$1000,MATCH("G01-TIME",Sheet2!$A$1:$A$1000,0),$A55)*10)/10</f>
        <v>#N/A</v>
      </c>
      <c r="F55" s="17" t="e">
        <f>INDEX(Sheet2!$B$1:$CW$1000,MATCH("BLOCK",Sheet2!$A$1:$A$1000,0),$A55)</f>
        <v>#N/A</v>
      </c>
      <c r="G55" s="17" t="e">
        <f>INT(INDEX(Sheet2!$B$1:$CW$1000,MATCH("OPT-G00-LENGTH",Sheet2!$A$1:$A$1000,0),$A55) /100+ INDEX(Sheet2!$B$1:$CW$1000,MATCH("OPT-G01-LENGTH",Sheet2!$A$1:$A$1000,0),$A55)/100)/10</f>
        <v>#N/A</v>
      </c>
      <c r="H55" s="17" t="e">
        <f>INT(INDEX(Sheet2!$B$1:$CW$1000,MATCH("OPT-G00-TIME",Sheet2!$A$1:$A$1000,0),$A55)*10 + INDEX(Sheet2!$B$1:$CW$1000,MATCH("OPT-G01-TIME",Sheet2!$A$1:$A$1000,0),$A55)*10)/10</f>
        <v>#N/A</v>
      </c>
      <c r="I55" s="17" t="e">
        <f>INDEX(Sheet2!$B$1:$CW$1000,MATCH("OPT-BLOCK",Sheet2!$A$1:$A$1000,0),$A55)</f>
        <v>#N/A</v>
      </c>
      <c r="J55" s="31" t="e">
        <f t="shared" si="0"/>
        <v>#N/A</v>
      </c>
      <c r="K55" s="31" t="e">
        <f t="shared" si="1"/>
        <v>#N/A</v>
      </c>
      <c r="L55" s="17" t="e">
        <f>INDEX(Sheet2!$B$1:$CW$1000,MATCH("HOME-Z",Sheet2!$A$1:$A$1000,0),$A55)</f>
        <v>#N/A</v>
      </c>
      <c r="M55" s="17" t="e">
        <f>INDEX(Sheet2!$B$1:$CW$1000,MATCH("O-NO",Sheet2!$A$1:$A$1000,0),$A55)</f>
        <v>#N/A</v>
      </c>
      <c r="N55" s="3" t="e">
        <f>INDEX(Sheet2!$B$1:$CW$1000,MATCH("NC-G01-DIVIDE",Sheet2!$A$1:$A$1000,0),$A55)</f>
        <v>#N/A</v>
      </c>
      <c r="O55" s="3" t="e">
        <f>INDEX(Sheet2!$B$1:$CW$1000,MATCH("NC-TOOLZ-TOL",Sheet2!$A$1:$A$1000,0),$A55)</f>
        <v>#N/A</v>
      </c>
      <c r="P55" s="3" t="e">
        <f>INDEX(Sheet2!$B$1:$CW$1000,MATCH("NC-OPT-FEED-MODE",Sheet2!$A$1:$A$1000,0),$A55)</f>
        <v>#N/A</v>
      </c>
      <c r="Q55" s="3" t="e">
        <f>INDEX(Sheet2!$B$1:$CW$1000,MATCH("NC-AUTO-CLEAR-MODE",Sheet2!$A$1:$A$1000,0),$A55)</f>
        <v>#N/A</v>
      </c>
      <c r="R55" s="3" t="e">
        <f>INDEX(Sheet2!$B$1:$CW$1000,MATCH("NC-AIRCUT-MODE",Sheet2!$A$1:$A$1000,0),$A55)</f>
        <v>#N/A</v>
      </c>
    </row>
    <row r="56" spans="1:18" x14ac:dyDescent="0.15">
      <c r="A56" s="16">
        <v>30</v>
      </c>
      <c r="B56" s="17" t="e">
        <f>INDEX(Sheet2!$B$1:$CW$1000,MATCH("NC-NAME",Sheet2!$A$1:$A$1000,0),$A56)</f>
        <v>#N/A</v>
      </c>
      <c r="C56" s="17" t="e">
        <f>INDEX(Sheet2!$B$1:$CW$1000,MATCH("TOOLNAME",Sheet2!$A$1:$A$1000,0),$A56)</f>
        <v>#N/A</v>
      </c>
      <c r="D56" s="17" t="e">
        <f>INT(INDEX(Sheet2!$B$1:$CW$1000,MATCH("G00-LENGTH",Sheet2!$A$1:$A$1000,0),$A56) /100+ INDEX(Sheet2!$B$1:$CW$1000,MATCH("G01-LENGTH",Sheet2!$A$1:$A$1000,0),$A56)/100)/10</f>
        <v>#N/A</v>
      </c>
      <c r="E56" s="17" t="e">
        <f>INT(INDEX(Sheet2!$B$1:$CW$1000,MATCH("G00-TIME",Sheet2!$A$1:$A$1000,0),$A56)*10 + INDEX(Sheet2!$B$1:$CW$1000,MATCH("G01-TIME",Sheet2!$A$1:$A$1000,0),$A56)*10)/10</f>
        <v>#N/A</v>
      </c>
      <c r="F56" s="17" t="e">
        <f>INDEX(Sheet2!$B$1:$CW$1000,MATCH("BLOCK",Sheet2!$A$1:$A$1000,0),$A56)</f>
        <v>#N/A</v>
      </c>
      <c r="G56" s="17" t="e">
        <f>INT(INDEX(Sheet2!$B$1:$CW$1000,MATCH("OPT-G00-LENGTH",Sheet2!$A$1:$A$1000,0),$A56) /100+ INDEX(Sheet2!$B$1:$CW$1000,MATCH("OPT-G01-LENGTH",Sheet2!$A$1:$A$1000,0),$A56)/100)/10</f>
        <v>#N/A</v>
      </c>
      <c r="H56" s="17" t="e">
        <f>INT(INDEX(Sheet2!$B$1:$CW$1000,MATCH("OPT-G00-TIME",Sheet2!$A$1:$A$1000,0),$A56)*10 + INDEX(Sheet2!$B$1:$CW$1000,MATCH("OPT-G01-TIME",Sheet2!$A$1:$A$1000,0),$A56)*10)/10</f>
        <v>#N/A</v>
      </c>
      <c r="I56" s="17" t="e">
        <f>INDEX(Sheet2!$B$1:$CW$1000,MATCH("OPT-BLOCK",Sheet2!$A$1:$A$1000,0),$A56)</f>
        <v>#N/A</v>
      </c>
      <c r="J56" s="31" t="e">
        <f t="shared" si="0"/>
        <v>#N/A</v>
      </c>
      <c r="K56" s="31" t="e">
        <f t="shared" si="1"/>
        <v>#N/A</v>
      </c>
      <c r="L56" s="17" t="e">
        <f>INDEX(Sheet2!$B$1:$CW$1000,MATCH("HOME-Z",Sheet2!$A$1:$A$1000,0),$A56)</f>
        <v>#N/A</v>
      </c>
      <c r="M56" s="17" t="e">
        <f>INDEX(Sheet2!$B$1:$CW$1000,MATCH("O-NO",Sheet2!$A$1:$A$1000,0),$A56)</f>
        <v>#N/A</v>
      </c>
      <c r="N56" s="3" t="e">
        <f>INDEX(Sheet2!$B$1:$CW$1000,MATCH("NC-G01-DIVIDE",Sheet2!$A$1:$A$1000,0),$A56)</f>
        <v>#N/A</v>
      </c>
      <c r="O56" s="3" t="e">
        <f>INDEX(Sheet2!$B$1:$CW$1000,MATCH("NC-TOOLZ-TOL",Sheet2!$A$1:$A$1000,0),$A56)</f>
        <v>#N/A</v>
      </c>
      <c r="P56" s="3" t="e">
        <f>INDEX(Sheet2!$B$1:$CW$1000,MATCH("NC-OPT-FEED-MODE",Sheet2!$A$1:$A$1000,0),$A56)</f>
        <v>#N/A</v>
      </c>
      <c r="Q56" s="3" t="e">
        <f>INDEX(Sheet2!$B$1:$CW$1000,MATCH("NC-AUTO-CLEAR-MODE",Sheet2!$A$1:$A$1000,0),$A56)</f>
        <v>#N/A</v>
      </c>
      <c r="R56" s="3" t="e">
        <f>INDEX(Sheet2!$B$1:$CW$1000,MATCH("NC-AIRCUT-MODE",Sheet2!$A$1:$A$1000,0),$A56)</f>
        <v>#N/A</v>
      </c>
    </row>
    <row r="57" spans="1:18" x14ac:dyDescent="0.15">
      <c r="A57" s="16">
        <v>31</v>
      </c>
      <c r="B57" s="17" t="e">
        <f>INDEX(Sheet2!$B$1:$CW$1000,MATCH("NC-NAME",Sheet2!$A$1:$A$1000,0),$A57)</f>
        <v>#N/A</v>
      </c>
      <c r="C57" s="17" t="e">
        <f>INDEX(Sheet2!$B$1:$CW$1000,MATCH("TOOLNAME",Sheet2!$A$1:$A$1000,0),$A57)</f>
        <v>#N/A</v>
      </c>
      <c r="D57" s="17" t="e">
        <f>INT(INDEX(Sheet2!$B$1:$CW$1000,MATCH("G00-LENGTH",Sheet2!$A$1:$A$1000,0),$A57) /100+ INDEX(Sheet2!$B$1:$CW$1000,MATCH("G01-LENGTH",Sheet2!$A$1:$A$1000,0),$A57)/100)/10</f>
        <v>#N/A</v>
      </c>
      <c r="E57" s="17" t="e">
        <f>INT(INDEX(Sheet2!$B$1:$CW$1000,MATCH("G00-TIME",Sheet2!$A$1:$A$1000,0),$A57)*10 + INDEX(Sheet2!$B$1:$CW$1000,MATCH("G01-TIME",Sheet2!$A$1:$A$1000,0),$A57)*10)/10</f>
        <v>#N/A</v>
      </c>
      <c r="F57" s="17" t="e">
        <f>INDEX(Sheet2!$B$1:$CW$1000,MATCH("BLOCK",Sheet2!$A$1:$A$1000,0),$A57)</f>
        <v>#N/A</v>
      </c>
      <c r="G57" s="17" t="e">
        <f>INT(INDEX(Sheet2!$B$1:$CW$1000,MATCH("OPT-G00-LENGTH",Sheet2!$A$1:$A$1000,0),$A57) /100+ INDEX(Sheet2!$B$1:$CW$1000,MATCH("OPT-G01-LENGTH",Sheet2!$A$1:$A$1000,0),$A57)/100)/10</f>
        <v>#N/A</v>
      </c>
      <c r="H57" s="17" t="e">
        <f>INT(INDEX(Sheet2!$B$1:$CW$1000,MATCH("OPT-G00-TIME",Sheet2!$A$1:$A$1000,0),$A57)*10 + INDEX(Sheet2!$B$1:$CW$1000,MATCH("OPT-G01-TIME",Sheet2!$A$1:$A$1000,0),$A57)*10)/10</f>
        <v>#N/A</v>
      </c>
      <c r="I57" s="17" t="e">
        <f>INDEX(Sheet2!$B$1:$CW$1000,MATCH("OPT-BLOCK",Sheet2!$A$1:$A$1000,0),$A57)</f>
        <v>#N/A</v>
      </c>
      <c r="J57" s="31" t="e">
        <f t="shared" si="0"/>
        <v>#N/A</v>
      </c>
      <c r="K57" s="31" t="e">
        <f t="shared" si="1"/>
        <v>#N/A</v>
      </c>
      <c r="L57" s="17" t="e">
        <f>INDEX(Sheet2!$B$1:$CW$1000,MATCH("HOME-Z",Sheet2!$A$1:$A$1000,0),$A57)</f>
        <v>#N/A</v>
      </c>
      <c r="M57" s="17" t="e">
        <f>INDEX(Sheet2!$B$1:$CW$1000,MATCH("O-NO",Sheet2!$A$1:$A$1000,0),$A57)</f>
        <v>#N/A</v>
      </c>
      <c r="N57" s="3" t="e">
        <f>INDEX(Sheet2!$B$1:$CW$1000,MATCH("NC-G01-DIVIDE",Sheet2!$A$1:$A$1000,0),$A57)</f>
        <v>#N/A</v>
      </c>
      <c r="O57" s="3" t="e">
        <f>INDEX(Sheet2!$B$1:$CW$1000,MATCH("NC-TOOLZ-TOL",Sheet2!$A$1:$A$1000,0),$A57)</f>
        <v>#N/A</v>
      </c>
      <c r="P57" s="3" t="e">
        <f>INDEX(Sheet2!$B$1:$CW$1000,MATCH("NC-OPT-FEED-MODE",Sheet2!$A$1:$A$1000,0),$A57)</f>
        <v>#N/A</v>
      </c>
      <c r="Q57" s="3" t="e">
        <f>INDEX(Sheet2!$B$1:$CW$1000,MATCH("NC-AUTO-CLEAR-MODE",Sheet2!$A$1:$A$1000,0),$A57)</f>
        <v>#N/A</v>
      </c>
      <c r="R57" s="3" t="e">
        <f>INDEX(Sheet2!$B$1:$CW$1000,MATCH("NC-AIRCUT-MODE",Sheet2!$A$1:$A$1000,0),$A57)</f>
        <v>#N/A</v>
      </c>
    </row>
    <row r="58" spans="1:18" x14ac:dyDescent="0.15">
      <c r="A58" s="16">
        <v>32</v>
      </c>
      <c r="B58" s="17" t="e">
        <f>INDEX(Sheet2!$B$1:$CW$1000,MATCH("NC-NAME",Sheet2!$A$1:$A$1000,0),$A58)</f>
        <v>#N/A</v>
      </c>
      <c r="C58" s="17" t="e">
        <f>INDEX(Sheet2!$B$1:$CW$1000,MATCH("TOOLNAME",Sheet2!$A$1:$A$1000,0),$A58)</f>
        <v>#N/A</v>
      </c>
      <c r="D58" s="17" t="e">
        <f>INT(INDEX(Sheet2!$B$1:$CW$1000,MATCH("G00-LENGTH",Sheet2!$A$1:$A$1000,0),$A58) /100+ INDEX(Sheet2!$B$1:$CW$1000,MATCH("G01-LENGTH",Sheet2!$A$1:$A$1000,0),$A58)/100)/10</f>
        <v>#N/A</v>
      </c>
      <c r="E58" s="17" t="e">
        <f>INT(INDEX(Sheet2!$B$1:$CW$1000,MATCH("G00-TIME",Sheet2!$A$1:$A$1000,0),$A58)*10 + INDEX(Sheet2!$B$1:$CW$1000,MATCH("G01-TIME",Sheet2!$A$1:$A$1000,0),$A58)*10)/10</f>
        <v>#N/A</v>
      </c>
      <c r="F58" s="17" t="e">
        <f>INDEX(Sheet2!$B$1:$CW$1000,MATCH("BLOCK",Sheet2!$A$1:$A$1000,0),$A58)</f>
        <v>#N/A</v>
      </c>
      <c r="G58" s="17" t="e">
        <f>INT(INDEX(Sheet2!$B$1:$CW$1000,MATCH("OPT-G00-LENGTH",Sheet2!$A$1:$A$1000,0),$A58) /100+ INDEX(Sheet2!$B$1:$CW$1000,MATCH("OPT-G01-LENGTH",Sheet2!$A$1:$A$1000,0),$A58)/100)/10</f>
        <v>#N/A</v>
      </c>
      <c r="H58" s="17" t="e">
        <f>INT(INDEX(Sheet2!$B$1:$CW$1000,MATCH("OPT-G00-TIME",Sheet2!$A$1:$A$1000,0),$A58)*10 + INDEX(Sheet2!$B$1:$CW$1000,MATCH("OPT-G01-TIME",Sheet2!$A$1:$A$1000,0),$A58)*10)/10</f>
        <v>#N/A</v>
      </c>
      <c r="I58" s="17" t="e">
        <f>INDEX(Sheet2!$B$1:$CW$1000,MATCH("OPT-BLOCK",Sheet2!$A$1:$A$1000,0),$A58)</f>
        <v>#N/A</v>
      </c>
      <c r="J58" s="31" t="e">
        <f t="shared" si="0"/>
        <v>#N/A</v>
      </c>
      <c r="K58" s="31" t="e">
        <f t="shared" si="1"/>
        <v>#N/A</v>
      </c>
      <c r="L58" s="17" t="e">
        <f>INDEX(Sheet2!$B$1:$CW$1000,MATCH("HOME-Z",Sheet2!$A$1:$A$1000,0),$A58)</f>
        <v>#N/A</v>
      </c>
      <c r="M58" s="17" t="e">
        <f>INDEX(Sheet2!$B$1:$CW$1000,MATCH("O-NO",Sheet2!$A$1:$A$1000,0),$A58)</f>
        <v>#N/A</v>
      </c>
      <c r="N58" s="3" t="e">
        <f>INDEX(Sheet2!$B$1:$CW$1000,MATCH("NC-G01-DIVIDE",Sheet2!$A$1:$A$1000,0),$A58)</f>
        <v>#N/A</v>
      </c>
      <c r="O58" s="3" t="e">
        <f>INDEX(Sheet2!$B$1:$CW$1000,MATCH("NC-TOOLZ-TOL",Sheet2!$A$1:$A$1000,0),$A58)</f>
        <v>#N/A</v>
      </c>
      <c r="P58" s="3" t="e">
        <f>INDEX(Sheet2!$B$1:$CW$1000,MATCH("NC-OPT-FEED-MODE",Sheet2!$A$1:$A$1000,0),$A58)</f>
        <v>#N/A</v>
      </c>
      <c r="Q58" s="3" t="e">
        <f>INDEX(Sheet2!$B$1:$CW$1000,MATCH("NC-AUTO-CLEAR-MODE",Sheet2!$A$1:$A$1000,0),$A58)</f>
        <v>#N/A</v>
      </c>
      <c r="R58" s="3" t="e">
        <f>INDEX(Sheet2!$B$1:$CW$1000,MATCH("NC-AIRCUT-MODE",Sheet2!$A$1:$A$1000,0),$A58)</f>
        <v>#N/A</v>
      </c>
    </row>
    <row r="59" spans="1:18" x14ac:dyDescent="0.15">
      <c r="A59" s="16">
        <v>33</v>
      </c>
      <c r="B59" s="17" t="e">
        <f>INDEX(Sheet2!$B$1:$CW$1000,MATCH("NC-NAME",Sheet2!$A$1:$A$1000,0),$A59)</f>
        <v>#N/A</v>
      </c>
      <c r="C59" s="17" t="e">
        <f>INDEX(Sheet2!$B$1:$CW$1000,MATCH("TOOLNAME",Sheet2!$A$1:$A$1000,0),$A59)</f>
        <v>#N/A</v>
      </c>
      <c r="D59" s="17" t="e">
        <f>INT(INDEX(Sheet2!$B$1:$CW$1000,MATCH("G00-LENGTH",Sheet2!$A$1:$A$1000,0),$A59) /100+ INDEX(Sheet2!$B$1:$CW$1000,MATCH("G01-LENGTH",Sheet2!$A$1:$A$1000,0),$A59)/100)/10</f>
        <v>#N/A</v>
      </c>
      <c r="E59" s="17" t="e">
        <f>INT(INDEX(Sheet2!$B$1:$CW$1000,MATCH("G00-TIME",Sheet2!$A$1:$A$1000,0),$A59)*10 + INDEX(Sheet2!$B$1:$CW$1000,MATCH("G01-TIME",Sheet2!$A$1:$A$1000,0),$A59)*10)/10</f>
        <v>#N/A</v>
      </c>
      <c r="F59" s="17" t="e">
        <f>INDEX(Sheet2!$B$1:$CW$1000,MATCH("BLOCK",Sheet2!$A$1:$A$1000,0),$A59)</f>
        <v>#N/A</v>
      </c>
      <c r="G59" s="17" t="e">
        <f>INT(INDEX(Sheet2!$B$1:$CW$1000,MATCH("OPT-G00-LENGTH",Sheet2!$A$1:$A$1000,0),$A59) /100+ INDEX(Sheet2!$B$1:$CW$1000,MATCH("OPT-G01-LENGTH",Sheet2!$A$1:$A$1000,0),$A59)/100)/10</f>
        <v>#N/A</v>
      </c>
      <c r="H59" s="17" t="e">
        <f>INT(INDEX(Sheet2!$B$1:$CW$1000,MATCH("OPT-G00-TIME",Sheet2!$A$1:$A$1000,0),$A59)*10 + INDEX(Sheet2!$B$1:$CW$1000,MATCH("OPT-G01-TIME",Sheet2!$A$1:$A$1000,0),$A59)*10)/10</f>
        <v>#N/A</v>
      </c>
      <c r="I59" s="17" t="e">
        <f>INDEX(Sheet2!$B$1:$CW$1000,MATCH("OPT-BLOCK",Sheet2!$A$1:$A$1000,0),$A59)</f>
        <v>#N/A</v>
      </c>
      <c r="J59" s="31" t="e">
        <f t="shared" si="0"/>
        <v>#N/A</v>
      </c>
      <c r="K59" s="31" t="e">
        <f t="shared" si="1"/>
        <v>#N/A</v>
      </c>
      <c r="L59" s="17" t="e">
        <f>INDEX(Sheet2!$B$1:$CW$1000,MATCH("HOME-Z",Sheet2!$A$1:$A$1000,0),$A59)</f>
        <v>#N/A</v>
      </c>
      <c r="M59" s="17" t="e">
        <f>INDEX(Sheet2!$B$1:$CW$1000,MATCH("O-NO",Sheet2!$A$1:$A$1000,0),$A59)</f>
        <v>#N/A</v>
      </c>
      <c r="N59" s="3" t="e">
        <f>INDEX(Sheet2!$B$1:$CW$1000,MATCH("NC-G01-DIVIDE",Sheet2!$A$1:$A$1000,0),$A59)</f>
        <v>#N/A</v>
      </c>
      <c r="O59" s="3" t="e">
        <f>INDEX(Sheet2!$B$1:$CW$1000,MATCH("NC-TOOLZ-TOL",Sheet2!$A$1:$A$1000,0),$A59)</f>
        <v>#N/A</v>
      </c>
      <c r="P59" s="3" t="e">
        <f>INDEX(Sheet2!$B$1:$CW$1000,MATCH("NC-OPT-FEED-MODE",Sheet2!$A$1:$A$1000,0),$A59)</f>
        <v>#N/A</v>
      </c>
      <c r="Q59" s="3" t="e">
        <f>INDEX(Sheet2!$B$1:$CW$1000,MATCH("NC-AUTO-CLEAR-MODE",Sheet2!$A$1:$A$1000,0),$A59)</f>
        <v>#N/A</v>
      </c>
      <c r="R59" s="3" t="e">
        <f>INDEX(Sheet2!$B$1:$CW$1000,MATCH("NC-AIRCUT-MODE",Sheet2!$A$1:$A$1000,0),$A59)</f>
        <v>#N/A</v>
      </c>
    </row>
    <row r="60" spans="1:18" x14ac:dyDescent="0.15">
      <c r="A60" s="16">
        <v>34</v>
      </c>
      <c r="B60" s="17" t="e">
        <f>INDEX(Sheet2!$B$1:$CW$1000,MATCH("NC-NAME",Sheet2!$A$1:$A$1000,0),$A60)</f>
        <v>#N/A</v>
      </c>
      <c r="C60" s="17" t="e">
        <f>INDEX(Sheet2!$B$1:$CW$1000,MATCH("TOOLNAME",Sheet2!$A$1:$A$1000,0),$A60)</f>
        <v>#N/A</v>
      </c>
      <c r="D60" s="17" t="e">
        <f>INT(INDEX(Sheet2!$B$1:$CW$1000,MATCH("G00-LENGTH",Sheet2!$A$1:$A$1000,0),$A60) /100+ INDEX(Sheet2!$B$1:$CW$1000,MATCH("G01-LENGTH",Sheet2!$A$1:$A$1000,0),$A60)/100)/10</f>
        <v>#N/A</v>
      </c>
      <c r="E60" s="17" t="e">
        <f>INT(INDEX(Sheet2!$B$1:$CW$1000,MATCH("G00-TIME",Sheet2!$A$1:$A$1000,0),$A60)*10 + INDEX(Sheet2!$B$1:$CW$1000,MATCH("G01-TIME",Sheet2!$A$1:$A$1000,0),$A60)*10)/10</f>
        <v>#N/A</v>
      </c>
      <c r="F60" s="17" t="e">
        <f>INDEX(Sheet2!$B$1:$CW$1000,MATCH("BLOCK",Sheet2!$A$1:$A$1000,0),$A60)</f>
        <v>#N/A</v>
      </c>
      <c r="G60" s="17" t="e">
        <f>INT(INDEX(Sheet2!$B$1:$CW$1000,MATCH("OPT-G00-LENGTH",Sheet2!$A$1:$A$1000,0),$A60) /100+ INDEX(Sheet2!$B$1:$CW$1000,MATCH("OPT-G01-LENGTH",Sheet2!$A$1:$A$1000,0),$A60)/100)/10</f>
        <v>#N/A</v>
      </c>
      <c r="H60" s="17" t="e">
        <f>INT(INDEX(Sheet2!$B$1:$CW$1000,MATCH("OPT-G00-TIME",Sheet2!$A$1:$A$1000,0),$A60)*10 + INDEX(Sheet2!$B$1:$CW$1000,MATCH("OPT-G01-TIME",Sheet2!$A$1:$A$1000,0),$A60)*10)/10</f>
        <v>#N/A</v>
      </c>
      <c r="I60" s="17" t="e">
        <f>INDEX(Sheet2!$B$1:$CW$1000,MATCH("OPT-BLOCK",Sheet2!$A$1:$A$1000,0),$A60)</f>
        <v>#N/A</v>
      </c>
      <c r="J60" s="31" t="e">
        <f t="shared" si="0"/>
        <v>#N/A</v>
      </c>
      <c r="K60" s="31" t="e">
        <f t="shared" si="1"/>
        <v>#N/A</v>
      </c>
      <c r="L60" s="17" t="e">
        <f>INDEX(Sheet2!$B$1:$CW$1000,MATCH("HOME-Z",Sheet2!$A$1:$A$1000,0),$A60)</f>
        <v>#N/A</v>
      </c>
      <c r="M60" s="17" t="e">
        <f>INDEX(Sheet2!$B$1:$CW$1000,MATCH("O-NO",Sheet2!$A$1:$A$1000,0),$A60)</f>
        <v>#N/A</v>
      </c>
      <c r="N60" s="3" t="e">
        <f>INDEX(Sheet2!$B$1:$CW$1000,MATCH("NC-G01-DIVIDE",Sheet2!$A$1:$A$1000,0),$A60)</f>
        <v>#N/A</v>
      </c>
      <c r="O60" s="3" t="e">
        <f>INDEX(Sheet2!$B$1:$CW$1000,MATCH("NC-TOOLZ-TOL",Sheet2!$A$1:$A$1000,0),$A60)</f>
        <v>#N/A</v>
      </c>
      <c r="P60" s="3" t="e">
        <f>INDEX(Sheet2!$B$1:$CW$1000,MATCH("NC-OPT-FEED-MODE",Sheet2!$A$1:$A$1000,0),$A60)</f>
        <v>#N/A</v>
      </c>
      <c r="Q60" s="3" t="e">
        <f>INDEX(Sheet2!$B$1:$CW$1000,MATCH("NC-AUTO-CLEAR-MODE",Sheet2!$A$1:$A$1000,0),$A60)</f>
        <v>#N/A</v>
      </c>
      <c r="R60" s="3" t="e">
        <f>INDEX(Sheet2!$B$1:$CW$1000,MATCH("NC-AIRCUT-MODE",Sheet2!$A$1:$A$1000,0),$A60)</f>
        <v>#N/A</v>
      </c>
    </row>
    <row r="61" spans="1:18" x14ac:dyDescent="0.15">
      <c r="A61" s="16">
        <v>35</v>
      </c>
      <c r="B61" s="17" t="e">
        <f>INDEX(Sheet2!$B$1:$CW$1000,MATCH("NC-NAME",Sheet2!$A$1:$A$1000,0),$A61)</f>
        <v>#N/A</v>
      </c>
      <c r="C61" s="17" t="e">
        <f>INDEX(Sheet2!$B$1:$CW$1000,MATCH("TOOLNAME",Sheet2!$A$1:$A$1000,0),$A61)</f>
        <v>#N/A</v>
      </c>
      <c r="D61" s="17" t="e">
        <f>INT(INDEX(Sheet2!$B$1:$CW$1000,MATCH("G00-LENGTH",Sheet2!$A$1:$A$1000,0),$A61) /100+ INDEX(Sheet2!$B$1:$CW$1000,MATCH("G01-LENGTH",Sheet2!$A$1:$A$1000,0),$A61)/100)/10</f>
        <v>#N/A</v>
      </c>
      <c r="E61" s="17" t="e">
        <f>INT(INDEX(Sheet2!$B$1:$CW$1000,MATCH("G00-TIME",Sheet2!$A$1:$A$1000,0),$A61)*10 + INDEX(Sheet2!$B$1:$CW$1000,MATCH("G01-TIME",Sheet2!$A$1:$A$1000,0),$A61)*10)/10</f>
        <v>#N/A</v>
      </c>
      <c r="F61" s="17" t="e">
        <f>INDEX(Sheet2!$B$1:$CW$1000,MATCH("BLOCK",Sheet2!$A$1:$A$1000,0),$A61)</f>
        <v>#N/A</v>
      </c>
      <c r="G61" s="17" t="e">
        <f>INT(INDEX(Sheet2!$B$1:$CW$1000,MATCH("OPT-G00-LENGTH",Sheet2!$A$1:$A$1000,0),$A61) /100+ INDEX(Sheet2!$B$1:$CW$1000,MATCH("OPT-G01-LENGTH",Sheet2!$A$1:$A$1000,0),$A61)/100)/10</f>
        <v>#N/A</v>
      </c>
      <c r="H61" s="17" t="e">
        <f>INT(INDEX(Sheet2!$B$1:$CW$1000,MATCH("OPT-G00-TIME",Sheet2!$A$1:$A$1000,0),$A61)*10 + INDEX(Sheet2!$B$1:$CW$1000,MATCH("OPT-G01-TIME",Sheet2!$A$1:$A$1000,0),$A61)*10)/10</f>
        <v>#N/A</v>
      </c>
      <c r="I61" s="17" t="e">
        <f>INDEX(Sheet2!$B$1:$CW$1000,MATCH("OPT-BLOCK",Sheet2!$A$1:$A$1000,0),$A61)</f>
        <v>#N/A</v>
      </c>
      <c r="J61" s="31" t="e">
        <f t="shared" si="0"/>
        <v>#N/A</v>
      </c>
      <c r="K61" s="31" t="e">
        <f t="shared" si="1"/>
        <v>#N/A</v>
      </c>
      <c r="L61" s="17" t="e">
        <f>INDEX(Sheet2!$B$1:$CW$1000,MATCH("HOME-Z",Sheet2!$A$1:$A$1000,0),$A61)</f>
        <v>#N/A</v>
      </c>
      <c r="M61" s="17" t="e">
        <f>INDEX(Sheet2!$B$1:$CW$1000,MATCH("O-NO",Sheet2!$A$1:$A$1000,0),$A61)</f>
        <v>#N/A</v>
      </c>
      <c r="N61" s="3" t="e">
        <f>INDEX(Sheet2!$B$1:$CW$1000,MATCH("NC-G01-DIVIDE",Sheet2!$A$1:$A$1000,0),$A61)</f>
        <v>#N/A</v>
      </c>
      <c r="O61" s="3" t="e">
        <f>INDEX(Sheet2!$B$1:$CW$1000,MATCH("NC-TOOLZ-TOL",Sheet2!$A$1:$A$1000,0),$A61)</f>
        <v>#N/A</v>
      </c>
      <c r="P61" s="3" t="e">
        <f>INDEX(Sheet2!$B$1:$CW$1000,MATCH("NC-OPT-FEED-MODE",Sheet2!$A$1:$A$1000,0),$A61)</f>
        <v>#N/A</v>
      </c>
      <c r="Q61" s="3" t="e">
        <f>INDEX(Sheet2!$B$1:$CW$1000,MATCH("NC-AUTO-CLEAR-MODE",Sheet2!$A$1:$A$1000,0),$A61)</f>
        <v>#N/A</v>
      </c>
      <c r="R61" s="3" t="e">
        <f>INDEX(Sheet2!$B$1:$CW$1000,MATCH("NC-AIRCUT-MODE",Sheet2!$A$1:$A$1000,0),$A61)</f>
        <v>#N/A</v>
      </c>
    </row>
    <row r="62" spans="1:18" x14ac:dyDescent="0.15">
      <c r="A62" s="16">
        <v>36</v>
      </c>
      <c r="B62" s="17" t="e">
        <f>INDEX(Sheet2!$B$1:$CW$1000,MATCH("NC-NAME",Sheet2!$A$1:$A$1000,0),$A62)</f>
        <v>#N/A</v>
      </c>
      <c r="C62" s="17" t="e">
        <f>INDEX(Sheet2!$B$1:$CW$1000,MATCH("TOOLNAME",Sheet2!$A$1:$A$1000,0),$A62)</f>
        <v>#N/A</v>
      </c>
      <c r="D62" s="17" t="e">
        <f>INT(INDEX(Sheet2!$B$1:$CW$1000,MATCH("G00-LENGTH",Sheet2!$A$1:$A$1000,0),$A62) /100+ INDEX(Sheet2!$B$1:$CW$1000,MATCH("G01-LENGTH",Sheet2!$A$1:$A$1000,0),$A62)/100)/10</f>
        <v>#N/A</v>
      </c>
      <c r="E62" s="17" t="e">
        <f>INT(INDEX(Sheet2!$B$1:$CW$1000,MATCH("G00-TIME",Sheet2!$A$1:$A$1000,0),$A62)*10 + INDEX(Sheet2!$B$1:$CW$1000,MATCH("G01-TIME",Sheet2!$A$1:$A$1000,0),$A62)*10)/10</f>
        <v>#N/A</v>
      </c>
      <c r="F62" s="17" t="e">
        <f>INDEX(Sheet2!$B$1:$CW$1000,MATCH("BLOCK",Sheet2!$A$1:$A$1000,0),$A62)</f>
        <v>#N/A</v>
      </c>
      <c r="G62" s="17" t="e">
        <f>INT(INDEX(Sheet2!$B$1:$CW$1000,MATCH("OPT-G00-LENGTH",Sheet2!$A$1:$A$1000,0),$A62) /100+ INDEX(Sheet2!$B$1:$CW$1000,MATCH("OPT-G01-LENGTH",Sheet2!$A$1:$A$1000,0),$A62)/100)/10</f>
        <v>#N/A</v>
      </c>
      <c r="H62" s="17" t="e">
        <f>INT(INDEX(Sheet2!$B$1:$CW$1000,MATCH("OPT-G00-TIME",Sheet2!$A$1:$A$1000,0),$A62)*10 + INDEX(Sheet2!$B$1:$CW$1000,MATCH("OPT-G01-TIME",Sheet2!$A$1:$A$1000,0),$A62)*10)/10</f>
        <v>#N/A</v>
      </c>
      <c r="I62" s="17" t="e">
        <f>INDEX(Sheet2!$B$1:$CW$1000,MATCH("OPT-BLOCK",Sheet2!$A$1:$A$1000,0),$A62)</f>
        <v>#N/A</v>
      </c>
      <c r="J62" s="31" t="e">
        <f t="shared" si="0"/>
        <v>#N/A</v>
      </c>
      <c r="K62" s="31" t="e">
        <f t="shared" si="1"/>
        <v>#N/A</v>
      </c>
      <c r="L62" s="17" t="e">
        <f>INDEX(Sheet2!$B$1:$CW$1000,MATCH("HOME-Z",Sheet2!$A$1:$A$1000,0),$A62)</f>
        <v>#N/A</v>
      </c>
      <c r="M62" s="17" t="e">
        <f>INDEX(Sheet2!$B$1:$CW$1000,MATCH("O-NO",Sheet2!$A$1:$A$1000,0),$A62)</f>
        <v>#N/A</v>
      </c>
      <c r="N62" s="3" t="e">
        <f>INDEX(Sheet2!$B$1:$CW$1000,MATCH("NC-G01-DIVIDE",Sheet2!$A$1:$A$1000,0),$A62)</f>
        <v>#N/A</v>
      </c>
      <c r="O62" s="3" t="e">
        <f>INDEX(Sheet2!$B$1:$CW$1000,MATCH("NC-TOOLZ-TOL",Sheet2!$A$1:$A$1000,0),$A62)</f>
        <v>#N/A</v>
      </c>
      <c r="P62" s="3" t="e">
        <f>INDEX(Sheet2!$B$1:$CW$1000,MATCH("NC-OPT-FEED-MODE",Sheet2!$A$1:$A$1000,0),$A62)</f>
        <v>#N/A</v>
      </c>
      <c r="Q62" s="3" t="e">
        <f>INDEX(Sheet2!$B$1:$CW$1000,MATCH("NC-AUTO-CLEAR-MODE",Sheet2!$A$1:$A$1000,0),$A62)</f>
        <v>#N/A</v>
      </c>
      <c r="R62" s="3" t="e">
        <f>INDEX(Sheet2!$B$1:$CW$1000,MATCH("NC-AIRCUT-MODE",Sheet2!$A$1:$A$1000,0),$A62)</f>
        <v>#N/A</v>
      </c>
    </row>
    <row r="63" spans="1:18" x14ac:dyDescent="0.15">
      <c r="A63" s="16">
        <v>37</v>
      </c>
      <c r="B63" s="17" t="e">
        <f>INDEX(Sheet2!$B$1:$CW$1000,MATCH("NC-NAME",Sheet2!$A$1:$A$1000,0),$A63)</f>
        <v>#N/A</v>
      </c>
      <c r="C63" s="17" t="e">
        <f>INDEX(Sheet2!$B$1:$CW$1000,MATCH("TOOLNAME",Sheet2!$A$1:$A$1000,0),$A63)</f>
        <v>#N/A</v>
      </c>
      <c r="D63" s="17" t="e">
        <f>INT(INDEX(Sheet2!$B$1:$CW$1000,MATCH("G00-LENGTH",Sheet2!$A$1:$A$1000,0),$A63) /100+ INDEX(Sheet2!$B$1:$CW$1000,MATCH("G01-LENGTH",Sheet2!$A$1:$A$1000,0),$A63)/100)/10</f>
        <v>#N/A</v>
      </c>
      <c r="E63" s="17" t="e">
        <f>INT(INDEX(Sheet2!$B$1:$CW$1000,MATCH("G00-TIME",Sheet2!$A$1:$A$1000,0),$A63)*10 + INDEX(Sheet2!$B$1:$CW$1000,MATCH("G01-TIME",Sheet2!$A$1:$A$1000,0),$A63)*10)/10</f>
        <v>#N/A</v>
      </c>
      <c r="F63" s="17" t="e">
        <f>INDEX(Sheet2!$B$1:$CW$1000,MATCH("BLOCK",Sheet2!$A$1:$A$1000,0),$A63)</f>
        <v>#N/A</v>
      </c>
      <c r="G63" s="17" t="e">
        <f>INT(INDEX(Sheet2!$B$1:$CW$1000,MATCH("OPT-G00-LENGTH",Sheet2!$A$1:$A$1000,0),$A63) /100+ INDEX(Sheet2!$B$1:$CW$1000,MATCH("OPT-G01-LENGTH",Sheet2!$A$1:$A$1000,0),$A63)/100)/10</f>
        <v>#N/A</v>
      </c>
      <c r="H63" s="17" t="e">
        <f>INT(INDEX(Sheet2!$B$1:$CW$1000,MATCH("OPT-G00-TIME",Sheet2!$A$1:$A$1000,0),$A63)*10 + INDEX(Sheet2!$B$1:$CW$1000,MATCH("OPT-G01-TIME",Sheet2!$A$1:$A$1000,0),$A63)*10)/10</f>
        <v>#N/A</v>
      </c>
      <c r="I63" s="17" t="e">
        <f>INDEX(Sheet2!$B$1:$CW$1000,MATCH("OPT-BLOCK",Sheet2!$A$1:$A$1000,0),$A63)</f>
        <v>#N/A</v>
      </c>
      <c r="J63" s="31" t="e">
        <f t="shared" si="0"/>
        <v>#N/A</v>
      </c>
      <c r="K63" s="31" t="e">
        <f t="shared" si="1"/>
        <v>#N/A</v>
      </c>
      <c r="L63" s="17" t="e">
        <f>INDEX(Sheet2!$B$1:$CW$1000,MATCH("HOME-Z",Sheet2!$A$1:$A$1000,0),$A63)</f>
        <v>#N/A</v>
      </c>
      <c r="M63" s="17" t="e">
        <f>INDEX(Sheet2!$B$1:$CW$1000,MATCH("O-NO",Sheet2!$A$1:$A$1000,0),$A63)</f>
        <v>#N/A</v>
      </c>
      <c r="N63" s="3" t="e">
        <f>INDEX(Sheet2!$B$1:$CW$1000,MATCH("NC-G01-DIVIDE",Sheet2!$A$1:$A$1000,0),$A63)</f>
        <v>#N/A</v>
      </c>
      <c r="O63" s="3" t="e">
        <f>INDEX(Sheet2!$B$1:$CW$1000,MATCH("NC-TOOLZ-TOL",Sheet2!$A$1:$A$1000,0),$A63)</f>
        <v>#N/A</v>
      </c>
      <c r="P63" s="3" t="e">
        <f>INDEX(Sheet2!$B$1:$CW$1000,MATCH("NC-OPT-FEED-MODE",Sheet2!$A$1:$A$1000,0),$A63)</f>
        <v>#N/A</v>
      </c>
      <c r="Q63" s="3" t="e">
        <f>INDEX(Sheet2!$B$1:$CW$1000,MATCH("NC-AUTO-CLEAR-MODE",Sheet2!$A$1:$A$1000,0),$A63)</f>
        <v>#N/A</v>
      </c>
      <c r="R63" s="3" t="e">
        <f>INDEX(Sheet2!$B$1:$CW$1000,MATCH("NC-AIRCUT-MODE",Sheet2!$A$1:$A$1000,0),$A63)</f>
        <v>#N/A</v>
      </c>
    </row>
    <row r="64" spans="1:18" x14ac:dyDescent="0.15">
      <c r="A64" s="16">
        <v>38</v>
      </c>
      <c r="B64" s="17" t="e">
        <f>INDEX(Sheet2!$B$1:$CW$1000,MATCH("NC-NAME",Sheet2!$A$1:$A$1000,0),$A64)</f>
        <v>#N/A</v>
      </c>
      <c r="C64" s="17" t="e">
        <f>INDEX(Sheet2!$B$1:$CW$1000,MATCH("TOOLNAME",Sheet2!$A$1:$A$1000,0),$A64)</f>
        <v>#N/A</v>
      </c>
      <c r="D64" s="17" t="e">
        <f>INT(INDEX(Sheet2!$B$1:$CW$1000,MATCH("G00-LENGTH",Sheet2!$A$1:$A$1000,0),$A64) /100+ INDEX(Sheet2!$B$1:$CW$1000,MATCH("G01-LENGTH",Sheet2!$A$1:$A$1000,0),$A64)/100)/10</f>
        <v>#N/A</v>
      </c>
      <c r="E64" s="17" t="e">
        <f>INT(INDEX(Sheet2!$B$1:$CW$1000,MATCH("G00-TIME",Sheet2!$A$1:$A$1000,0),$A64)*10 + INDEX(Sheet2!$B$1:$CW$1000,MATCH("G01-TIME",Sheet2!$A$1:$A$1000,0),$A64)*10)/10</f>
        <v>#N/A</v>
      </c>
      <c r="F64" s="17" t="e">
        <f>INDEX(Sheet2!$B$1:$CW$1000,MATCH("BLOCK",Sheet2!$A$1:$A$1000,0),$A64)</f>
        <v>#N/A</v>
      </c>
      <c r="G64" s="17" t="e">
        <f>INT(INDEX(Sheet2!$B$1:$CW$1000,MATCH("OPT-G00-LENGTH",Sheet2!$A$1:$A$1000,0),$A64) /100+ INDEX(Sheet2!$B$1:$CW$1000,MATCH("OPT-G01-LENGTH",Sheet2!$A$1:$A$1000,0),$A64)/100)/10</f>
        <v>#N/A</v>
      </c>
      <c r="H64" s="17" t="e">
        <f>INT(INDEX(Sheet2!$B$1:$CW$1000,MATCH("OPT-G00-TIME",Sheet2!$A$1:$A$1000,0),$A64)*10 + INDEX(Sheet2!$B$1:$CW$1000,MATCH("OPT-G01-TIME",Sheet2!$A$1:$A$1000,0),$A64)*10)/10</f>
        <v>#N/A</v>
      </c>
      <c r="I64" s="17" t="e">
        <f>INDEX(Sheet2!$B$1:$CW$1000,MATCH("OPT-BLOCK",Sheet2!$A$1:$A$1000,0),$A64)</f>
        <v>#N/A</v>
      </c>
      <c r="J64" s="31" t="e">
        <f t="shared" si="0"/>
        <v>#N/A</v>
      </c>
      <c r="K64" s="31" t="e">
        <f t="shared" si="1"/>
        <v>#N/A</v>
      </c>
      <c r="L64" s="17" t="e">
        <f>INDEX(Sheet2!$B$1:$CW$1000,MATCH("HOME-Z",Sheet2!$A$1:$A$1000,0),$A64)</f>
        <v>#N/A</v>
      </c>
      <c r="M64" s="17" t="e">
        <f>INDEX(Sheet2!$B$1:$CW$1000,MATCH("O-NO",Sheet2!$A$1:$A$1000,0),$A64)</f>
        <v>#N/A</v>
      </c>
      <c r="N64" s="3" t="e">
        <f>INDEX(Sheet2!$B$1:$CW$1000,MATCH("NC-G01-DIVIDE",Sheet2!$A$1:$A$1000,0),$A64)</f>
        <v>#N/A</v>
      </c>
      <c r="O64" s="3" t="e">
        <f>INDEX(Sheet2!$B$1:$CW$1000,MATCH("NC-TOOLZ-TOL",Sheet2!$A$1:$A$1000,0),$A64)</f>
        <v>#N/A</v>
      </c>
      <c r="P64" s="3" t="e">
        <f>INDEX(Sheet2!$B$1:$CW$1000,MATCH("NC-OPT-FEED-MODE",Sheet2!$A$1:$A$1000,0),$A64)</f>
        <v>#N/A</v>
      </c>
      <c r="Q64" s="3" t="e">
        <f>INDEX(Sheet2!$B$1:$CW$1000,MATCH("NC-AUTO-CLEAR-MODE",Sheet2!$A$1:$A$1000,0),$A64)</f>
        <v>#N/A</v>
      </c>
      <c r="R64" s="3" t="e">
        <f>INDEX(Sheet2!$B$1:$CW$1000,MATCH("NC-AIRCUT-MODE",Sheet2!$A$1:$A$1000,0),$A64)</f>
        <v>#N/A</v>
      </c>
    </row>
    <row r="65" spans="1:18" x14ac:dyDescent="0.15">
      <c r="A65" s="16">
        <v>39</v>
      </c>
      <c r="B65" s="17" t="e">
        <f>INDEX(Sheet2!$B$1:$CW$1000,MATCH("NC-NAME",Sheet2!$A$1:$A$1000,0),$A65)</f>
        <v>#N/A</v>
      </c>
      <c r="C65" s="17" t="e">
        <f>INDEX(Sheet2!$B$1:$CW$1000,MATCH("TOOLNAME",Sheet2!$A$1:$A$1000,0),$A65)</f>
        <v>#N/A</v>
      </c>
      <c r="D65" s="17" t="e">
        <f>INT(INDEX(Sheet2!$B$1:$CW$1000,MATCH("G00-LENGTH",Sheet2!$A$1:$A$1000,0),$A65) /100+ INDEX(Sheet2!$B$1:$CW$1000,MATCH("G01-LENGTH",Sheet2!$A$1:$A$1000,0),$A65)/100)/10</f>
        <v>#N/A</v>
      </c>
      <c r="E65" s="17" t="e">
        <f>INT(INDEX(Sheet2!$B$1:$CW$1000,MATCH("G00-TIME",Sheet2!$A$1:$A$1000,0),$A65)*10 + INDEX(Sheet2!$B$1:$CW$1000,MATCH("G01-TIME",Sheet2!$A$1:$A$1000,0),$A65)*10)/10</f>
        <v>#N/A</v>
      </c>
      <c r="F65" s="17" t="e">
        <f>INDEX(Sheet2!$B$1:$CW$1000,MATCH("BLOCK",Sheet2!$A$1:$A$1000,0),$A65)</f>
        <v>#N/A</v>
      </c>
      <c r="G65" s="17" t="e">
        <f>INT(INDEX(Sheet2!$B$1:$CW$1000,MATCH("OPT-G00-LENGTH",Sheet2!$A$1:$A$1000,0),$A65) /100+ INDEX(Sheet2!$B$1:$CW$1000,MATCH("OPT-G01-LENGTH",Sheet2!$A$1:$A$1000,0),$A65)/100)/10</f>
        <v>#N/A</v>
      </c>
      <c r="H65" s="17" t="e">
        <f>INT(INDEX(Sheet2!$B$1:$CW$1000,MATCH("OPT-G00-TIME",Sheet2!$A$1:$A$1000,0),$A65)*10 + INDEX(Sheet2!$B$1:$CW$1000,MATCH("OPT-G01-TIME",Sheet2!$A$1:$A$1000,0),$A65)*10)/10</f>
        <v>#N/A</v>
      </c>
      <c r="I65" s="17" t="e">
        <f>INDEX(Sheet2!$B$1:$CW$1000,MATCH("OPT-BLOCK",Sheet2!$A$1:$A$1000,0),$A65)</f>
        <v>#N/A</v>
      </c>
      <c r="J65" s="31" t="e">
        <f t="shared" si="0"/>
        <v>#N/A</v>
      </c>
      <c r="K65" s="31" t="e">
        <f t="shared" si="1"/>
        <v>#N/A</v>
      </c>
      <c r="L65" s="17" t="e">
        <f>INDEX(Sheet2!$B$1:$CW$1000,MATCH("HOME-Z",Sheet2!$A$1:$A$1000,0),$A65)</f>
        <v>#N/A</v>
      </c>
      <c r="M65" s="17" t="e">
        <f>INDEX(Sheet2!$B$1:$CW$1000,MATCH("O-NO",Sheet2!$A$1:$A$1000,0),$A65)</f>
        <v>#N/A</v>
      </c>
      <c r="N65" s="3" t="e">
        <f>INDEX(Sheet2!$B$1:$CW$1000,MATCH("NC-G01-DIVIDE",Sheet2!$A$1:$A$1000,0),$A65)</f>
        <v>#N/A</v>
      </c>
      <c r="O65" s="3" t="e">
        <f>INDEX(Sheet2!$B$1:$CW$1000,MATCH("NC-TOOLZ-TOL",Sheet2!$A$1:$A$1000,0),$A65)</f>
        <v>#N/A</v>
      </c>
      <c r="P65" s="3" t="e">
        <f>INDEX(Sheet2!$B$1:$CW$1000,MATCH("NC-OPT-FEED-MODE",Sheet2!$A$1:$A$1000,0),$A65)</f>
        <v>#N/A</v>
      </c>
      <c r="Q65" s="3" t="e">
        <f>INDEX(Sheet2!$B$1:$CW$1000,MATCH("NC-AUTO-CLEAR-MODE",Sheet2!$A$1:$A$1000,0),$A65)</f>
        <v>#N/A</v>
      </c>
      <c r="R65" s="3" t="e">
        <f>INDEX(Sheet2!$B$1:$CW$1000,MATCH("NC-AIRCUT-MODE",Sheet2!$A$1:$A$1000,0),$A65)</f>
        <v>#N/A</v>
      </c>
    </row>
    <row r="66" spans="1:18" x14ac:dyDescent="0.15">
      <c r="A66" s="16">
        <v>40</v>
      </c>
      <c r="B66" s="17" t="e">
        <f>INDEX(Sheet2!$B$1:$CW$1000,MATCH("NC-NAME",Sheet2!$A$1:$A$1000,0),$A66)</f>
        <v>#N/A</v>
      </c>
      <c r="C66" s="17" t="e">
        <f>INDEX(Sheet2!$B$1:$CW$1000,MATCH("TOOLNAME",Sheet2!$A$1:$A$1000,0),$A66)</f>
        <v>#N/A</v>
      </c>
      <c r="D66" s="17" t="e">
        <f>INT(INDEX(Sheet2!$B$1:$CW$1000,MATCH("G00-LENGTH",Sheet2!$A$1:$A$1000,0),$A66) /100+ INDEX(Sheet2!$B$1:$CW$1000,MATCH("G01-LENGTH",Sheet2!$A$1:$A$1000,0),$A66)/100)/10</f>
        <v>#N/A</v>
      </c>
      <c r="E66" s="17" t="e">
        <f>INT(INDEX(Sheet2!$B$1:$CW$1000,MATCH("G00-TIME",Sheet2!$A$1:$A$1000,0),$A66)*10 + INDEX(Sheet2!$B$1:$CW$1000,MATCH("G01-TIME",Sheet2!$A$1:$A$1000,0),$A66)*10)/10</f>
        <v>#N/A</v>
      </c>
      <c r="F66" s="17" t="e">
        <f>INDEX(Sheet2!$B$1:$CW$1000,MATCH("BLOCK",Sheet2!$A$1:$A$1000,0),$A66)</f>
        <v>#N/A</v>
      </c>
      <c r="G66" s="17" t="e">
        <f>INT(INDEX(Sheet2!$B$1:$CW$1000,MATCH("OPT-G00-LENGTH",Sheet2!$A$1:$A$1000,0),$A66) /100+ INDEX(Sheet2!$B$1:$CW$1000,MATCH("OPT-G01-LENGTH",Sheet2!$A$1:$A$1000,0),$A66)/100)/10</f>
        <v>#N/A</v>
      </c>
      <c r="H66" s="17" t="e">
        <f>INT(INDEX(Sheet2!$B$1:$CW$1000,MATCH("OPT-G00-TIME",Sheet2!$A$1:$A$1000,0),$A66)*10 + INDEX(Sheet2!$B$1:$CW$1000,MATCH("OPT-G01-TIME",Sheet2!$A$1:$A$1000,0),$A66)*10)/10</f>
        <v>#N/A</v>
      </c>
      <c r="I66" s="17" t="e">
        <f>INDEX(Sheet2!$B$1:$CW$1000,MATCH("OPT-BLOCK",Sheet2!$A$1:$A$1000,0),$A66)</f>
        <v>#N/A</v>
      </c>
      <c r="J66" s="31" t="e">
        <f t="shared" si="0"/>
        <v>#N/A</v>
      </c>
      <c r="K66" s="31" t="e">
        <f t="shared" si="1"/>
        <v>#N/A</v>
      </c>
      <c r="L66" s="17" t="e">
        <f>INDEX(Sheet2!$B$1:$CW$1000,MATCH("HOME-Z",Sheet2!$A$1:$A$1000,0),$A66)</f>
        <v>#N/A</v>
      </c>
      <c r="M66" s="17" t="e">
        <f>INDEX(Sheet2!$B$1:$CW$1000,MATCH("O-NO",Sheet2!$A$1:$A$1000,0),$A66)</f>
        <v>#N/A</v>
      </c>
      <c r="N66" s="3" t="e">
        <f>INDEX(Sheet2!$B$1:$CW$1000,MATCH("NC-G01-DIVIDE",Sheet2!$A$1:$A$1000,0),$A66)</f>
        <v>#N/A</v>
      </c>
      <c r="O66" s="3" t="e">
        <f>INDEX(Sheet2!$B$1:$CW$1000,MATCH("NC-TOOLZ-TOL",Sheet2!$A$1:$A$1000,0),$A66)</f>
        <v>#N/A</v>
      </c>
      <c r="P66" s="3" t="e">
        <f>INDEX(Sheet2!$B$1:$CW$1000,MATCH("NC-OPT-FEED-MODE",Sheet2!$A$1:$A$1000,0),$A66)</f>
        <v>#N/A</v>
      </c>
      <c r="Q66" s="3" t="e">
        <f>INDEX(Sheet2!$B$1:$CW$1000,MATCH("NC-AUTO-CLEAR-MODE",Sheet2!$A$1:$A$1000,0),$A66)</f>
        <v>#N/A</v>
      </c>
      <c r="R66" s="3" t="e">
        <f>INDEX(Sheet2!$B$1:$CW$1000,MATCH("NC-AIRCUT-MODE",Sheet2!$A$1:$A$1000,0),$A66)</f>
        <v>#N/A</v>
      </c>
    </row>
    <row r="67" spans="1:18" x14ac:dyDescent="0.15">
      <c r="A67" s="16">
        <v>41</v>
      </c>
      <c r="B67" s="17" t="e">
        <f>INDEX(Sheet2!$B$1:$CW$1000,MATCH("NC-NAME",Sheet2!$A$1:$A$1000,0),$A67)</f>
        <v>#N/A</v>
      </c>
      <c r="C67" s="17" t="e">
        <f>INDEX(Sheet2!$B$1:$CW$1000,MATCH("TOOLNAME",Sheet2!$A$1:$A$1000,0),$A67)</f>
        <v>#N/A</v>
      </c>
      <c r="D67" s="17" t="e">
        <f>INT(INDEX(Sheet2!$B$1:$CW$1000,MATCH("G00-LENGTH",Sheet2!$A$1:$A$1000,0),$A67) /100+ INDEX(Sheet2!$B$1:$CW$1000,MATCH("G01-LENGTH",Sheet2!$A$1:$A$1000,0),$A67)/100)/10</f>
        <v>#N/A</v>
      </c>
      <c r="E67" s="17" t="e">
        <f>INT(INDEX(Sheet2!$B$1:$CW$1000,MATCH("G00-TIME",Sheet2!$A$1:$A$1000,0),$A67)*10 + INDEX(Sheet2!$B$1:$CW$1000,MATCH("G01-TIME",Sheet2!$A$1:$A$1000,0),$A67)*10)/10</f>
        <v>#N/A</v>
      </c>
      <c r="F67" s="17" t="e">
        <f>INDEX(Sheet2!$B$1:$CW$1000,MATCH("BLOCK",Sheet2!$A$1:$A$1000,0),$A67)</f>
        <v>#N/A</v>
      </c>
      <c r="G67" s="17" t="e">
        <f>INT(INDEX(Sheet2!$B$1:$CW$1000,MATCH("OPT-G00-LENGTH",Sheet2!$A$1:$A$1000,0),$A67) /100+ INDEX(Sheet2!$B$1:$CW$1000,MATCH("OPT-G01-LENGTH",Sheet2!$A$1:$A$1000,0),$A67)/100)/10</f>
        <v>#N/A</v>
      </c>
      <c r="H67" s="17" t="e">
        <f>INT(INDEX(Sheet2!$B$1:$CW$1000,MATCH("OPT-G00-TIME",Sheet2!$A$1:$A$1000,0),$A67)*10 + INDEX(Sheet2!$B$1:$CW$1000,MATCH("OPT-G01-TIME",Sheet2!$A$1:$A$1000,0),$A67)*10)/10</f>
        <v>#N/A</v>
      </c>
      <c r="I67" s="17" t="e">
        <f>INDEX(Sheet2!$B$1:$CW$1000,MATCH("OPT-BLOCK",Sheet2!$A$1:$A$1000,0),$A67)</f>
        <v>#N/A</v>
      </c>
      <c r="J67" s="31" t="e">
        <f t="shared" si="0"/>
        <v>#N/A</v>
      </c>
      <c r="K67" s="31" t="e">
        <f t="shared" si="1"/>
        <v>#N/A</v>
      </c>
      <c r="L67" s="17" t="e">
        <f>INDEX(Sheet2!$B$1:$CW$1000,MATCH("HOME-Z",Sheet2!$A$1:$A$1000,0),$A67)</f>
        <v>#N/A</v>
      </c>
      <c r="M67" s="17" t="e">
        <f>INDEX(Sheet2!$B$1:$CW$1000,MATCH("O-NO",Sheet2!$A$1:$A$1000,0),$A67)</f>
        <v>#N/A</v>
      </c>
      <c r="N67" s="3" t="e">
        <f>INDEX(Sheet2!$B$1:$CW$1000,MATCH("NC-G01-DIVIDE",Sheet2!$A$1:$A$1000,0),$A67)</f>
        <v>#N/A</v>
      </c>
      <c r="O67" s="3" t="e">
        <f>INDEX(Sheet2!$B$1:$CW$1000,MATCH("NC-TOOLZ-TOL",Sheet2!$A$1:$A$1000,0),$A67)</f>
        <v>#N/A</v>
      </c>
      <c r="P67" s="3" t="e">
        <f>INDEX(Sheet2!$B$1:$CW$1000,MATCH("NC-OPT-FEED-MODE",Sheet2!$A$1:$A$1000,0),$A67)</f>
        <v>#N/A</v>
      </c>
      <c r="Q67" s="3" t="e">
        <f>INDEX(Sheet2!$B$1:$CW$1000,MATCH("NC-AUTO-CLEAR-MODE",Sheet2!$A$1:$A$1000,0),$A67)</f>
        <v>#N/A</v>
      </c>
      <c r="R67" s="3" t="e">
        <f>INDEX(Sheet2!$B$1:$CW$1000,MATCH("NC-AIRCUT-MODE",Sheet2!$A$1:$A$1000,0),$A67)</f>
        <v>#N/A</v>
      </c>
    </row>
    <row r="68" spans="1:18" x14ac:dyDescent="0.15">
      <c r="A68" s="16">
        <v>42</v>
      </c>
      <c r="B68" s="17" t="e">
        <f>INDEX(Sheet2!$B$1:$CW$1000,MATCH("NC-NAME",Sheet2!$A$1:$A$1000,0),$A68)</f>
        <v>#N/A</v>
      </c>
      <c r="C68" s="17" t="e">
        <f>INDEX(Sheet2!$B$1:$CW$1000,MATCH("TOOLNAME",Sheet2!$A$1:$A$1000,0),$A68)</f>
        <v>#N/A</v>
      </c>
      <c r="D68" s="17" t="e">
        <f>INT(INDEX(Sheet2!$B$1:$CW$1000,MATCH("G00-LENGTH",Sheet2!$A$1:$A$1000,0),$A68) /100+ INDEX(Sheet2!$B$1:$CW$1000,MATCH("G01-LENGTH",Sheet2!$A$1:$A$1000,0),$A68)/100)/10</f>
        <v>#N/A</v>
      </c>
      <c r="E68" s="17" t="e">
        <f>INT(INDEX(Sheet2!$B$1:$CW$1000,MATCH("G00-TIME",Sheet2!$A$1:$A$1000,0),$A68)*10 + INDEX(Sheet2!$B$1:$CW$1000,MATCH("G01-TIME",Sheet2!$A$1:$A$1000,0),$A68)*10)/10</f>
        <v>#N/A</v>
      </c>
      <c r="F68" s="17" t="e">
        <f>INDEX(Sheet2!$B$1:$CW$1000,MATCH("BLOCK",Sheet2!$A$1:$A$1000,0),$A68)</f>
        <v>#N/A</v>
      </c>
      <c r="G68" s="17" t="e">
        <f>INT(INDEX(Sheet2!$B$1:$CW$1000,MATCH("OPT-G00-LENGTH",Sheet2!$A$1:$A$1000,0),$A68) /100+ INDEX(Sheet2!$B$1:$CW$1000,MATCH("OPT-G01-LENGTH",Sheet2!$A$1:$A$1000,0),$A68)/100)/10</f>
        <v>#N/A</v>
      </c>
      <c r="H68" s="17" t="e">
        <f>INT(INDEX(Sheet2!$B$1:$CW$1000,MATCH("OPT-G00-TIME",Sheet2!$A$1:$A$1000,0),$A68)*10 + INDEX(Sheet2!$B$1:$CW$1000,MATCH("OPT-G01-TIME",Sheet2!$A$1:$A$1000,0),$A68)*10)/10</f>
        <v>#N/A</v>
      </c>
      <c r="I68" s="17" t="e">
        <f>INDEX(Sheet2!$B$1:$CW$1000,MATCH("OPT-BLOCK",Sheet2!$A$1:$A$1000,0),$A68)</f>
        <v>#N/A</v>
      </c>
      <c r="J68" s="31" t="e">
        <f t="shared" si="0"/>
        <v>#N/A</v>
      </c>
      <c r="K68" s="31" t="e">
        <f t="shared" si="1"/>
        <v>#N/A</v>
      </c>
      <c r="L68" s="17" t="e">
        <f>INDEX(Sheet2!$B$1:$CW$1000,MATCH("HOME-Z",Sheet2!$A$1:$A$1000,0),$A68)</f>
        <v>#N/A</v>
      </c>
      <c r="M68" s="17" t="e">
        <f>INDEX(Sheet2!$B$1:$CW$1000,MATCH("O-NO",Sheet2!$A$1:$A$1000,0),$A68)</f>
        <v>#N/A</v>
      </c>
      <c r="N68" s="3" t="e">
        <f>INDEX(Sheet2!$B$1:$CW$1000,MATCH("NC-G01-DIVIDE",Sheet2!$A$1:$A$1000,0),$A68)</f>
        <v>#N/A</v>
      </c>
      <c r="O68" s="3" t="e">
        <f>INDEX(Sheet2!$B$1:$CW$1000,MATCH("NC-TOOLZ-TOL",Sheet2!$A$1:$A$1000,0),$A68)</f>
        <v>#N/A</v>
      </c>
      <c r="P68" s="3" t="e">
        <f>INDEX(Sheet2!$B$1:$CW$1000,MATCH("NC-OPT-FEED-MODE",Sheet2!$A$1:$A$1000,0),$A68)</f>
        <v>#N/A</v>
      </c>
      <c r="Q68" s="3" t="e">
        <f>INDEX(Sheet2!$B$1:$CW$1000,MATCH("NC-AUTO-CLEAR-MODE",Sheet2!$A$1:$A$1000,0),$A68)</f>
        <v>#N/A</v>
      </c>
      <c r="R68" s="3" t="e">
        <f>INDEX(Sheet2!$B$1:$CW$1000,MATCH("NC-AIRCUT-MODE",Sheet2!$A$1:$A$1000,0),$A68)</f>
        <v>#N/A</v>
      </c>
    </row>
    <row r="69" spans="1:18" x14ac:dyDescent="0.15">
      <c r="A69" s="16">
        <v>43</v>
      </c>
      <c r="B69" s="17" t="e">
        <f>INDEX(Sheet2!$B$1:$CW$1000,MATCH("NC-NAME",Sheet2!$A$1:$A$1000,0),$A69)</f>
        <v>#N/A</v>
      </c>
      <c r="C69" s="17" t="e">
        <f>INDEX(Sheet2!$B$1:$CW$1000,MATCH("TOOLNAME",Sheet2!$A$1:$A$1000,0),$A69)</f>
        <v>#N/A</v>
      </c>
      <c r="D69" s="17" t="e">
        <f>INT(INDEX(Sheet2!$B$1:$CW$1000,MATCH("G00-LENGTH",Sheet2!$A$1:$A$1000,0),$A69) /100+ INDEX(Sheet2!$B$1:$CW$1000,MATCH("G01-LENGTH",Sheet2!$A$1:$A$1000,0),$A69)/100)/10</f>
        <v>#N/A</v>
      </c>
      <c r="E69" s="17" t="e">
        <f>INT(INDEX(Sheet2!$B$1:$CW$1000,MATCH("G00-TIME",Sheet2!$A$1:$A$1000,0),$A69)*10 + INDEX(Sheet2!$B$1:$CW$1000,MATCH("G01-TIME",Sheet2!$A$1:$A$1000,0),$A69)*10)/10</f>
        <v>#N/A</v>
      </c>
      <c r="F69" s="17" t="e">
        <f>INDEX(Sheet2!$B$1:$CW$1000,MATCH("BLOCK",Sheet2!$A$1:$A$1000,0),$A69)</f>
        <v>#N/A</v>
      </c>
      <c r="G69" s="17" t="e">
        <f>INT(INDEX(Sheet2!$B$1:$CW$1000,MATCH("OPT-G00-LENGTH",Sheet2!$A$1:$A$1000,0),$A69) /100+ INDEX(Sheet2!$B$1:$CW$1000,MATCH("OPT-G01-LENGTH",Sheet2!$A$1:$A$1000,0),$A69)/100)/10</f>
        <v>#N/A</v>
      </c>
      <c r="H69" s="17" t="e">
        <f>INT(INDEX(Sheet2!$B$1:$CW$1000,MATCH("OPT-G00-TIME",Sheet2!$A$1:$A$1000,0),$A69)*10 + INDEX(Sheet2!$B$1:$CW$1000,MATCH("OPT-G01-TIME",Sheet2!$A$1:$A$1000,0),$A69)*10)/10</f>
        <v>#N/A</v>
      </c>
      <c r="I69" s="17" t="e">
        <f>INDEX(Sheet2!$B$1:$CW$1000,MATCH("OPT-BLOCK",Sheet2!$A$1:$A$1000,0),$A69)</f>
        <v>#N/A</v>
      </c>
      <c r="J69" s="31" t="e">
        <f t="shared" si="0"/>
        <v>#N/A</v>
      </c>
      <c r="K69" s="31" t="e">
        <f t="shared" si="1"/>
        <v>#N/A</v>
      </c>
      <c r="L69" s="17" t="e">
        <f>INDEX(Sheet2!$B$1:$CW$1000,MATCH("HOME-Z",Sheet2!$A$1:$A$1000,0),$A69)</f>
        <v>#N/A</v>
      </c>
      <c r="M69" s="17" t="e">
        <f>INDEX(Sheet2!$B$1:$CW$1000,MATCH("O-NO",Sheet2!$A$1:$A$1000,0),$A69)</f>
        <v>#N/A</v>
      </c>
      <c r="N69" s="3" t="e">
        <f>INDEX(Sheet2!$B$1:$CW$1000,MATCH("NC-G01-DIVIDE",Sheet2!$A$1:$A$1000,0),$A69)</f>
        <v>#N/A</v>
      </c>
      <c r="O69" s="3" t="e">
        <f>INDEX(Sheet2!$B$1:$CW$1000,MATCH("NC-TOOLZ-TOL",Sheet2!$A$1:$A$1000,0),$A69)</f>
        <v>#N/A</v>
      </c>
      <c r="P69" s="3" t="e">
        <f>INDEX(Sheet2!$B$1:$CW$1000,MATCH("NC-OPT-FEED-MODE",Sheet2!$A$1:$A$1000,0),$A69)</f>
        <v>#N/A</v>
      </c>
      <c r="Q69" s="3" t="e">
        <f>INDEX(Sheet2!$B$1:$CW$1000,MATCH("NC-AUTO-CLEAR-MODE",Sheet2!$A$1:$A$1000,0),$A69)</f>
        <v>#N/A</v>
      </c>
      <c r="R69" s="3" t="e">
        <f>INDEX(Sheet2!$B$1:$CW$1000,MATCH("NC-AIRCUT-MODE",Sheet2!$A$1:$A$1000,0),$A69)</f>
        <v>#N/A</v>
      </c>
    </row>
    <row r="70" spans="1:18" x14ac:dyDescent="0.15">
      <c r="A70" s="16">
        <v>44</v>
      </c>
      <c r="B70" s="17" t="e">
        <f>INDEX(Sheet2!$B$1:$CW$1000,MATCH("NC-NAME",Sheet2!$A$1:$A$1000,0),$A70)</f>
        <v>#N/A</v>
      </c>
      <c r="C70" s="17" t="e">
        <f>INDEX(Sheet2!$B$1:$CW$1000,MATCH("TOOLNAME",Sheet2!$A$1:$A$1000,0),$A70)</f>
        <v>#N/A</v>
      </c>
      <c r="D70" s="17" t="e">
        <f>INT(INDEX(Sheet2!$B$1:$CW$1000,MATCH("G00-LENGTH",Sheet2!$A$1:$A$1000,0),$A70) /100+ INDEX(Sheet2!$B$1:$CW$1000,MATCH("G01-LENGTH",Sheet2!$A$1:$A$1000,0),$A70)/100)/10</f>
        <v>#N/A</v>
      </c>
      <c r="E70" s="17" t="e">
        <f>INT(INDEX(Sheet2!$B$1:$CW$1000,MATCH("G00-TIME",Sheet2!$A$1:$A$1000,0),$A70)*10 + INDEX(Sheet2!$B$1:$CW$1000,MATCH("G01-TIME",Sheet2!$A$1:$A$1000,0),$A70)*10)/10</f>
        <v>#N/A</v>
      </c>
      <c r="F70" s="17" t="e">
        <f>INDEX(Sheet2!$B$1:$CW$1000,MATCH("BLOCK",Sheet2!$A$1:$A$1000,0),$A70)</f>
        <v>#N/A</v>
      </c>
      <c r="G70" s="17" t="e">
        <f>INT(INDEX(Sheet2!$B$1:$CW$1000,MATCH("OPT-G00-LENGTH",Sheet2!$A$1:$A$1000,0),$A70) /100+ INDEX(Sheet2!$B$1:$CW$1000,MATCH("OPT-G01-LENGTH",Sheet2!$A$1:$A$1000,0),$A70)/100)/10</f>
        <v>#N/A</v>
      </c>
      <c r="H70" s="17" t="e">
        <f>INT(INDEX(Sheet2!$B$1:$CW$1000,MATCH("OPT-G00-TIME",Sheet2!$A$1:$A$1000,0),$A70)*10 + INDEX(Sheet2!$B$1:$CW$1000,MATCH("OPT-G01-TIME",Sheet2!$A$1:$A$1000,0),$A70)*10)/10</f>
        <v>#N/A</v>
      </c>
      <c r="I70" s="17" t="e">
        <f>INDEX(Sheet2!$B$1:$CW$1000,MATCH("OPT-BLOCK",Sheet2!$A$1:$A$1000,0),$A70)</f>
        <v>#N/A</v>
      </c>
      <c r="J70" s="31" t="e">
        <f t="shared" si="0"/>
        <v>#N/A</v>
      </c>
      <c r="K70" s="31" t="e">
        <f t="shared" si="1"/>
        <v>#N/A</v>
      </c>
      <c r="L70" s="17" t="e">
        <f>INDEX(Sheet2!$B$1:$CW$1000,MATCH("HOME-Z",Sheet2!$A$1:$A$1000,0),$A70)</f>
        <v>#N/A</v>
      </c>
      <c r="M70" s="17" t="e">
        <f>INDEX(Sheet2!$B$1:$CW$1000,MATCH("O-NO",Sheet2!$A$1:$A$1000,0),$A70)</f>
        <v>#N/A</v>
      </c>
      <c r="N70" s="3" t="e">
        <f>INDEX(Sheet2!$B$1:$CW$1000,MATCH("NC-G01-DIVIDE",Sheet2!$A$1:$A$1000,0),$A70)</f>
        <v>#N/A</v>
      </c>
      <c r="O70" s="3" t="e">
        <f>INDEX(Sheet2!$B$1:$CW$1000,MATCH("NC-TOOLZ-TOL",Sheet2!$A$1:$A$1000,0),$A70)</f>
        <v>#N/A</v>
      </c>
      <c r="P70" s="3" t="e">
        <f>INDEX(Sheet2!$B$1:$CW$1000,MATCH("NC-OPT-FEED-MODE",Sheet2!$A$1:$A$1000,0),$A70)</f>
        <v>#N/A</v>
      </c>
      <c r="Q70" s="3" t="e">
        <f>INDEX(Sheet2!$B$1:$CW$1000,MATCH("NC-AUTO-CLEAR-MODE",Sheet2!$A$1:$A$1000,0),$A70)</f>
        <v>#N/A</v>
      </c>
      <c r="R70" s="3" t="e">
        <f>INDEX(Sheet2!$B$1:$CW$1000,MATCH("NC-AIRCUT-MODE",Sheet2!$A$1:$A$1000,0),$A70)</f>
        <v>#N/A</v>
      </c>
    </row>
    <row r="71" spans="1:18" x14ac:dyDescent="0.15">
      <c r="A71" s="16">
        <v>45</v>
      </c>
      <c r="B71" s="17" t="e">
        <f>INDEX(Sheet2!$B$1:$CW$1000,MATCH("NC-NAME",Sheet2!$A$1:$A$1000,0),$A71)</f>
        <v>#N/A</v>
      </c>
      <c r="C71" s="17" t="e">
        <f>INDEX(Sheet2!$B$1:$CW$1000,MATCH("TOOLNAME",Sheet2!$A$1:$A$1000,0),$A71)</f>
        <v>#N/A</v>
      </c>
      <c r="D71" s="17" t="e">
        <f>INT(INDEX(Sheet2!$B$1:$CW$1000,MATCH("G00-LENGTH",Sheet2!$A$1:$A$1000,0),$A71) /100+ INDEX(Sheet2!$B$1:$CW$1000,MATCH("G01-LENGTH",Sheet2!$A$1:$A$1000,0),$A71)/100)/10</f>
        <v>#N/A</v>
      </c>
      <c r="E71" s="17" t="e">
        <f>INT(INDEX(Sheet2!$B$1:$CW$1000,MATCH("G00-TIME",Sheet2!$A$1:$A$1000,0),$A71)*10 + INDEX(Sheet2!$B$1:$CW$1000,MATCH("G01-TIME",Sheet2!$A$1:$A$1000,0),$A71)*10)/10</f>
        <v>#N/A</v>
      </c>
      <c r="F71" s="17" t="e">
        <f>INDEX(Sheet2!$B$1:$CW$1000,MATCH("BLOCK",Sheet2!$A$1:$A$1000,0),$A71)</f>
        <v>#N/A</v>
      </c>
      <c r="G71" s="17" t="e">
        <f>INT(INDEX(Sheet2!$B$1:$CW$1000,MATCH("OPT-G00-LENGTH",Sheet2!$A$1:$A$1000,0),$A71) /100+ INDEX(Sheet2!$B$1:$CW$1000,MATCH("OPT-G01-LENGTH",Sheet2!$A$1:$A$1000,0),$A71)/100)/10</f>
        <v>#N/A</v>
      </c>
      <c r="H71" s="17" t="e">
        <f>INT(INDEX(Sheet2!$B$1:$CW$1000,MATCH("OPT-G00-TIME",Sheet2!$A$1:$A$1000,0),$A71)*10 + INDEX(Sheet2!$B$1:$CW$1000,MATCH("OPT-G01-TIME",Sheet2!$A$1:$A$1000,0),$A71)*10)/10</f>
        <v>#N/A</v>
      </c>
      <c r="I71" s="17" t="e">
        <f>INDEX(Sheet2!$B$1:$CW$1000,MATCH("OPT-BLOCK",Sheet2!$A$1:$A$1000,0),$A71)</f>
        <v>#N/A</v>
      </c>
      <c r="J71" s="31" t="e">
        <f t="shared" si="0"/>
        <v>#N/A</v>
      </c>
      <c r="K71" s="31" t="e">
        <f t="shared" si="1"/>
        <v>#N/A</v>
      </c>
      <c r="L71" s="17" t="e">
        <f>INDEX(Sheet2!$B$1:$CW$1000,MATCH("HOME-Z",Sheet2!$A$1:$A$1000,0),$A71)</f>
        <v>#N/A</v>
      </c>
      <c r="M71" s="17" t="e">
        <f>INDEX(Sheet2!$B$1:$CW$1000,MATCH("O-NO",Sheet2!$A$1:$A$1000,0),$A71)</f>
        <v>#N/A</v>
      </c>
      <c r="N71" s="3" t="e">
        <f>INDEX(Sheet2!$B$1:$CW$1000,MATCH("NC-G01-DIVIDE",Sheet2!$A$1:$A$1000,0),$A71)</f>
        <v>#N/A</v>
      </c>
      <c r="O71" s="3" t="e">
        <f>INDEX(Sheet2!$B$1:$CW$1000,MATCH("NC-TOOLZ-TOL",Sheet2!$A$1:$A$1000,0),$A71)</f>
        <v>#N/A</v>
      </c>
      <c r="P71" s="3" t="e">
        <f>INDEX(Sheet2!$B$1:$CW$1000,MATCH("NC-OPT-FEED-MODE",Sheet2!$A$1:$A$1000,0),$A71)</f>
        <v>#N/A</v>
      </c>
      <c r="Q71" s="3" t="e">
        <f>INDEX(Sheet2!$B$1:$CW$1000,MATCH("NC-AUTO-CLEAR-MODE",Sheet2!$A$1:$A$1000,0),$A71)</f>
        <v>#N/A</v>
      </c>
      <c r="R71" s="3" t="e">
        <f>INDEX(Sheet2!$B$1:$CW$1000,MATCH("NC-AIRCUT-MODE",Sheet2!$A$1:$A$1000,0),$A71)</f>
        <v>#N/A</v>
      </c>
    </row>
    <row r="72" spans="1:18" x14ac:dyDescent="0.15">
      <c r="A72" s="16">
        <v>46</v>
      </c>
      <c r="B72" s="17" t="e">
        <f>INDEX(Sheet2!$B$1:$CW$1000,MATCH("NC-NAME",Sheet2!$A$1:$A$1000,0),$A72)</f>
        <v>#N/A</v>
      </c>
      <c r="C72" s="17" t="e">
        <f>INDEX(Sheet2!$B$1:$CW$1000,MATCH("TOOLNAME",Sheet2!$A$1:$A$1000,0),$A72)</f>
        <v>#N/A</v>
      </c>
      <c r="D72" s="17" t="e">
        <f>INT(INDEX(Sheet2!$B$1:$CW$1000,MATCH("G00-LENGTH",Sheet2!$A$1:$A$1000,0),$A72) /100+ INDEX(Sheet2!$B$1:$CW$1000,MATCH("G01-LENGTH",Sheet2!$A$1:$A$1000,0),$A72)/100)/10</f>
        <v>#N/A</v>
      </c>
      <c r="E72" s="17" t="e">
        <f>INT(INDEX(Sheet2!$B$1:$CW$1000,MATCH("G00-TIME",Sheet2!$A$1:$A$1000,0),$A72)*10 + INDEX(Sheet2!$B$1:$CW$1000,MATCH("G01-TIME",Sheet2!$A$1:$A$1000,0),$A72)*10)/10</f>
        <v>#N/A</v>
      </c>
      <c r="F72" s="17" t="e">
        <f>INDEX(Sheet2!$B$1:$CW$1000,MATCH("BLOCK",Sheet2!$A$1:$A$1000,0),$A72)</f>
        <v>#N/A</v>
      </c>
      <c r="G72" s="17" t="e">
        <f>INT(INDEX(Sheet2!$B$1:$CW$1000,MATCH("OPT-G00-LENGTH",Sheet2!$A$1:$A$1000,0),$A72) /100+ INDEX(Sheet2!$B$1:$CW$1000,MATCH("OPT-G01-LENGTH",Sheet2!$A$1:$A$1000,0),$A72)/100)/10</f>
        <v>#N/A</v>
      </c>
      <c r="H72" s="17" t="e">
        <f>INT(INDEX(Sheet2!$B$1:$CW$1000,MATCH("OPT-G00-TIME",Sheet2!$A$1:$A$1000,0),$A72)*10 + INDEX(Sheet2!$B$1:$CW$1000,MATCH("OPT-G01-TIME",Sheet2!$A$1:$A$1000,0),$A72)*10)/10</f>
        <v>#N/A</v>
      </c>
      <c r="I72" s="17" t="e">
        <f>INDEX(Sheet2!$B$1:$CW$1000,MATCH("OPT-BLOCK",Sheet2!$A$1:$A$1000,0),$A72)</f>
        <v>#N/A</v>
      </c>
      <c r="J72" s="31" t="e">
        <f t="shared" si="0"/>
        <v>#N/A</v>
      </c>
      <c r="K72" s="31" t="e">
        <f t="shared" si="1"/>
        <v>#N/A</v>
      </c>
      <c r="L72" s="17" t="e">
        <f>INDEX(Sheet2!$B$1:$CW$1000,MATCH("HOME-Z",Sheet2!$A$1:$A$1000,0),$A72)</f>
        <v>#N/A</v>
      </c>
      <c r="M72" s="17" t="e">
        <f>INDEX(Sheet2!$B$1:$CW$1000,MATCH("O-NO",Sheet2!$A$1:$A$1000,0),$A72)</f>
        <v>#N/A</v>
      </c>
      <c r="N72" s="3" t="e">
        <f>INDEX(Sheet2!$B$1:$CW$1000,MATCH("NC-G01-DIVIDE",Sheet2!$A$1:$A$1000,0),$A72)</f>
        <v>#N/A</v>
      </c>
      <c r="O72" s="3" t="e">
        <f>INDEX(Sheet2!$B$1:$CW$1000,MATCH("NC-TOOLZ-TOL",Sheet2!$A$1:$A$1000,0),$A72)</f>
        <v>#N/A</v>
      </c>
      <c r="P72" s="3" t="e">
        <f>INDEX(Sheet2!$B$1:$CW$1000,MATCH("NC-OPT-FEED-MODE",Sheet2!$A$1:$A$1000,0),$A72)</f>
        <v>#N/A</v>
      </c>
      <c r="Q72" s="3" t="e">
        <f>INDEX(Sheet2!$B$1:$CW$1000,MATCH("NC-AUTO-CLEAR-MODE",Sheet2!$A$1:$A$1000,0),$A72)</f>
        <v>#N/A</v>
      </c>
      <c r="R72" s="3" t="e">
        <f>INDEX(Sheet2!$B$1:$CW$1000,MATCH("NC-AIRCUT-MODE",Sheet2!$A$1:$A$1000,0),$A72)</f>
        <v>#N/A</v>
      </c>
    </row>
    <row r="73" spans="1:18" x14ac:dyDescent="0.15">
      <c r="A73" s="16">
        <v>47</v>
      </c>
      <c r="B73" s="17" t="e">
        <f>INDEX(Sheet2!$B$1:$CW$1000,MATCH("NC-NAME",Sheet2!$A$1:$A$1000,0),$A73)</f>
        <v>#N/A</v>
      </c>
      <c r="C73" s="17" t="e">
        <f>INDEX(Sheet2!$B$1:$CW$1000,MATCH("TOOLNAME",Sheet2!$A$1:$A$1000,0),$A73)</f>
        <v>#N/A</v>
      </c>
      <c r="D73" s="17" t="e">
        <f>INT(INDEX(Sheet2!$B$1:$CW$1000,MATCH("G00-LENGTH",Sheet2!$A$1:$A$1000,0),$A73) /100+ INDEX(Sheet2!$B$1:$CW$1000,MATCH("G01-LENGTH",Sheet2!$A$1:$A$1000,0),$A73)/100)/10</f>
        <v>#N/A</v>
      </c>
      <c r="E73" s="17" t="e">
        <f>INT(INDEX(Sheet2!$B$1:$CW$1000,MATCH("G00-TIME",Sheet2!$A$1:$A$1000,0),$A73)*10 + INDEX(Sheet2!$B$1:$CW$1000,MATCH("G01-TIME",Sheet2!$A$1:$A$1000,0),$A73)*10)/10</f>
        <v>#N/A</v>
      </c>
      <c r="F73" s="17" t="e">
        <f>INDEX(Sheet2!$B$1:$CW$1000,MATCH("BLOCK",Sheet2!$A$1:$A$1000,0),$A73)</f>
        <v>#N/A</v>
      </c>
      <c r="G73" s="17" t="e">
        <f>INT(INDEX(Sheet2!$B$1:$CW$1000,MATCH("OPT-G00-LENGTH",Sheet2!$A$1:$A$1000,0),$A73) /100+ INDEX(Sheet2!$B$1:$CW$1000,MATCH("OPT-G01-LENGTH",Sheet2!$A$1:$A$1000,0),$A73)/100)/10</f>
        <v>#N/A</v>
      </c>
      <c r="H73" s="17" t="e">
        <f>INT(INDEX(Sheet2!$B$1:$CW$1000,MATCH("OPT-G00-TIME",Sheet2!$A$1:$A$1000,0),$A73)*10 + INDEX(Sheet2!$B$1:$CW$1000,MATCH("OPT-G01-TIME",Sheet2!$A$1:$A$1000,0),$A73)*10)/10</f>
        <v>#N/A</v>
      </c>
      <c r="I73" s="17" t="e">
        <f>INDEX(Sheet2!$B$1:$CW$1000,MATCH("OPT-BLOCK",Sheet2!$A$1:$A$1000,0),$A73)</f>
        <v>#N/A</v>
      </c>
      <c r="J73" s="31" t="e">
        <f t="shared" si="0"/>
        <v>#N/A</v>
      </c>
      <c r="K73" s="31" t="e">
        <f t="shared" si="1"/>
        <v>#N/A</v>
      </c>
      <c r="L73" s="17" t="e">
        <f>INDEX(Sheet2!$B$1:$CW$1000,MATCH("HOME-Z",Sheet2!$A$1:$A$1000,0),$A73)</f>
        <v>#N/A</v>
      </c>
      <c r="M73" s="17" t="e">
        <f>INDEX(Sheet2!$B$1:$CW$1000,MATCH("O-NO",Sheet2!$A$1:$A$1000,0),$A73)</f>
        <v>#N/A</v>
      </c>
      <c r="N73" s="3" t="e">
        <f>INDEX(Sheet2!$B$1:$CW$1000,MATCH("NC-G01-DIVIDE",Sheet2!$A$1:$A$1000,0),$A73)</f>
        <v>#N/A</v>
      </c>
      <c r="O73" s="3" t="e">
        <f>INDEX(Sheet2!$B$1:$CW$1000,MATCH("NC-TOOLZ-TOL",Sheet2!$A$1:$A$1000,0),$A73)</f>
        <v>#N/A</v>
      </c>
      <c r="P73" s="3" t="e">
        <f>INDEX(Sheet2!$B$1:$CW$1000,MATCH("NC-OPT-FEED-MODE",Sheet2!$A$1:$A$1000,0),$A73)</f>
        <v>#N/A</v>
      </c>
      <c r="Q73" s="3" t="e">
        <f>INDEX(Sheet2!$B$1:$CW$1000,MATCH("NC-AUTO-CLEAR-MODE",Sheet2!$A$1:$A$1000,0),$A73)</f>
        <v>#N/A</v>
      </c>
      <c r="R73" s="3" t="e">
        <f>INDEX(Sheet2!$B$1:$CW$1000,MATCH("NC-AIRCUT-MODE",Sheet2!$A$1:$A$1000,0),$A73)</f>
        <v>#N/A</v>
      </c>
    </row>
    <row r="74" spans="1:18" x14ac:dyDescent="0.15">
      <c r="A74" s="16">
        <v>48</v>
      </c>
      <c r="B74" s="17" t="e">
        <f>INDEX(Sheet2!$B$1:$CW$1000,MATCH("NC-NAME",Sheet2!$A$1:$A$1000,0),$A74)</f>
        <v>#N/A</v>
      </c>
      <c r="C74" s="17" t="e">
        <f>INDEX(Sheet2!$B$1:$CW$1000,MATCH("TOOLNAME",Sheet2!$A$1:$A$1000,0),$A74)</f>
        <v>#N/A</v>
      </c>
      <c r="D74" s="17" t="e">
        <f>INT(INDEX(Sheet2!$B$1:$CW$1000,MATCH("G00-LENGTH",Sheet2!$A$1:$A$1000,0),$A74) /100+ INDEX(Sheet2!$B$1:$CW$1000,MATCH("G01-LENGTH",Sheet2!$A$1:$A$1000,0),$A74)/100)/10</f>
        <v>#N/A</v>
      </c>
      <c r="E74" s="17" t="e">
        <f>INT(INDEX(Sheet2!$B$1:$CW$1000,MATCH("G00-TIME",Sheet2!$A$1:$A$1000,0),$A74)*10 + INDEX(Sheet2!$B$1:$CW$1000,MATCH("G01-TIME",Sheet2!$A$1:$A$1000,0),$A74)*10)/10</f>
        <v>#N/A</v>
      </c>
      <c r="F74" s="17" t="e">
        <f>INDEX(Sheet2!$B$1:$CW$1000,MATCH("BLOCK",Sheet2!$A$1:$A$1000,0),$A74)</f>
        <v>#N/A</v>
      </c>
      <c r="G74" s="17" t="e">
        <f>INT(INDEX(Sheet2!$B$1:$CW$1000,MATCH("OPT-G00-LENGTH",Sheet2!$A$1:$A$1000,0),$A74) /100+ INDEX(Sheet2!$B$1:$CW$1000,MATCH("OPT-G01-LENGTH",Sheet2!$A$1:$A$1000,0),$A74)/100)/10</f>
        <v>#N/A</v>
      </c>
      <c r="H74" s="17" t="e">
        <f>INT(INDEX(Sheet2!$B$1:$CW$1000,MATCH("OPT-G00-TIME",Sheet2!$A$1:$A$1000,0),$A74)*10 + INDEX(Sheet2!$B$1:$CW$1000,MATCH("OPT-G01-TIME",Sheet2!$A$1:$A$1000,0),$A74)*10)/10</f>
        <v>#N/A</v>
      </c>
      <c r="I74" s="17" t="e">
        <f>INDEX(Sheet2!$B$1:$CW$1000,MATCH("OPT-BLOCK",Sheet2!$A$1:$A$1000,0),$A74)</f>
        <v>#N/A</v>
      </c>
      <c r="J74" s="31" t="e">
        <f t="shared" si="0"/>
        <v>#N/A</v>
      </c>
      <c r="K74" s="31" t="e">
        <f t="shared" si="1"/>
        <v>#N/A</v>
      </c>
      <c r="L74" s="17" t="e">
        <f>INDEX(Sheet2!$B$1:$CW$1000,MATCH("HOME-Z",Sheet2!$A$1:$A$1000,0),$A74)</f>
        <v>#N/A</v>
      </c>
      <c r="M74" s="17" t="e">
        <f>INDEX(Sheet2!$B$1:$CW$1000,MATCH("O-NO",Sheet2!$A$1:$A$1000,0),$A74)</f>
        <v>#N/A</v>
      </c>
      <c r="N74" s="3" t="e">
        <f>INDEX(Sheet2!$B$1:$CW$1000,MATCH("NC-G01-DIVIDE",Sheet2!$A$1:$A$1000,0),$A74)</f>
        <v>#N/A</v>
      </c>
      <c r="O74" s="3" t="e">
        <f>INDEX(Sheet2!$B$1:$CW$1000,MATCH("NC-TOOLZ-TOL",Sheet2!$A$1:$A$1000,0),$A74)</f>
        <v>#N/A</v>
      </c>
      <c r="P74" s="3" t="e">
        <f>INDEX(Sheet2!$B$1:$CW$1000,MATCH("NC-OPT-FEED-MODE",Sheet2!$A$1:$A$1000,0),$A74)</f>
        <v>#N/A</v>
      </c>
      <c r="Q74" s="3" t="e">
        <f>INDEX(Sheet2!$B$1:$CW$1000,MATCH("NC-AUTO-CLEAR-MODE",Sheet2!$A$1:$A$1000,0),$A74)</f>
        <v>#N/A</v>
      </c>
      <c r="R74" s="3" t="e">
        <f>INDEX(Sheet2!$B$1:$CW$1000,MATCH("NC-AIRCUT-MODE",Sheet2!$A$1:$A$1000,0),$A74)</f>
        <v>#N/A</v>
      </c>
    </row>
    <row r="75" spans="1:18" x14ac:dyDescent="0.15">
      <c r="A75" s="16">
        <v>49</v>
      </c>
      <c r="B75" s="17" t="e">
        <f>INDEX(Sheet2!$B$1:$CW$1000,MATCH("NC-NAME",Sheet2!$A$1:$A$1000,0),$A75)</f>
        <v>#N/A</v>
      </c>
      <c r="C75" s="17" t="e">
        <f>INDEX(Sheet2!$B$1:$CW$1000,MATCH("TOOLNAME",Sheet2!$A$1:$A$1000,0),$A75)</f>
        <v>#N/A</v>
      </c>
      <c r="D75" s="17" t="e">
        <f>INT(INDEX(Sheet2!$B$1:$CW$1000,MATCH("G00-LENGTH",Sheet2!$A$1:$A$1000,0),$A75) /100+ INDEX(Sheet2!$B$1:$CW$1000,MATCH("G01-LENGTH",Sheet2!$A$1:$A$1000,0),$A75)/100)/10</f>
        <v>#N/A</v>
      </c>
      <c r="E75" s="17" t="e">
        <f>INT(INDEX(Sheet2!$B$1:$CW$1000,MATCH("G00-TIME",Sheet2!$A$1:$A$1000,0),$A75)*10 + INDEX(Sheet2!$B$1:$CW$1000,MATCH("G01-TIME",Sheet2!$A$1:$A$1000,0),$A75)*10)/10</f>
        <v>#N/A</v>
      </c>
      <c r="F75" s="17" t="e">
        <f>INDEX(Sheet2!$B$1:$CW$1000,MATCH("BLOCK",Sheet2!$A$1:$A$1000,0),$A75)</f>
        <v>#N/A</v>
      </c>
      <c r="G75" s="17" t="e">
        <f>INT(INDEX(Sheet2!$B$1:$CW$1000,MATCH("OPT-G00-LENGTH",Sheet2!$A$1:$A$1000,0),$A75) /100+ INDEX(Sheet2!$B$1:$CW$1000,MATCH("OPT-G01-LENGTH",Sheet2!$A$1:$A$1000,0),$A75)/100)/10</f>
        <v>#N/A</v>
      </c>
      <c r="H75" s="17" t="e">
        <f>INT(INDEX(Sheet2!$B$1:$CW$1000,MATCH("OPT-G00-TIME",Sheet2!$A$1:$A$1000,0),$A75)*10 + INDEX(Sheet2!$B$1:$CW$1000,MATCH("OPT-G01-TIME",Sheet2!$A$1:$A$1000,0),$A75)*10)/10</f>
        <v>#N/A</v>
      </c>
      <c r="I75" s="17" t="e">
        <f>INDEX(Sheet2!$B$1:$CW$1000,MATCH("OPT-BLOCK",Sheet2!$A$1:$A$1000,0),$A75)</f>
        <v>#N/A</v>
      </c>
      <c r="J75" s="31" t="e">
        <f t="shared" si="0"/>
        <v>#N/A</v>
      </c>
      <c r="K75" s="31" t="e">
        <f t="shared" si="1"/>
        <v>#N/A</v>
      </c>
      <c r="L75" s="17" t="e">
        <f>INDEX(Sheet2!$B$1:$CW$1000,MATCH("HOME-Z",Sheet2!$A$1:$A$1000,0),$A75)</f>
        <v>#N/A</v>
      </c>
      <c r="M75" s="17" t="e">
        <f>INDEX(Sheet2!$B$1:$CW$1000,MATCH("O-NO",Sheet2!$A$1:$A$1000,0),$A75)</f>
        <v>#N/A</v>
      </c>
      <c r="N75" s="3" t="e">
        <f>INDEX(Sheet2!$B$1:$CW$1000,MATCH("NC-G01-DIVIDE",Sheet2!$A$1:$A$1000,0),$A75)</f>
        <v>#N/A</v>
      </c>
      <c r="O75" s="3" t="e">
        <f>INDEX(Sheet2!$B$1:$CW$1000,MATCH("NC-TOOLZ-TOL",Sheet2!$A$1:$A$1000,0),$A75)</f>
        <v>#N/A</v>
      </c>
      <c r="P75" s="3" t="e">
        <f>INDEX(Sheet2!$B$1:$CW$1000,MATCH("NC-OPT-FEED-MODE",Sheet2!$A$1:$A$1000,0),$A75)</f>
        <v>#N/A</v>
      </c>
      <c r="Q75" s="3" t="e">
        <f>INDEX(Sheet2!$B$1:$CW$1000,MATCH("NC-AUTO-CLEAR-MODE",Sheet2!$A$1:$A$1000,0),$A75)</f>
        <v>#N/A</v>
      </c>
      <c r="R75" s="3" t="e">
        <f>INDEX(Sheet2!$B$1:$CW$1000,MATCH("NC-AIRCUT-MODE",Sheet2!$A$1:$A$1000,0),$A75)</f>
        <v>#N/A</v>
      </c>
    </row>
    <row r="76" spans="1:18" x14ac:dyDescent="0.15">
      <c r="A76" s="16">
        <v>50</v>
      </c>
      <c r="B76" s="17" t="e">
        <f>INDEX(Sheet2!$B$1:$CW$1000,MATCH("NC-NAME",Sheet2!$A$1:$A$1000,0),$A76)</f>
        <v>#N/A</v>
      </c>
      <c r="C76" s="17" t="e">
        <f>INDEX(Sheet2!$B$1:$CW$1000,MATCH("TOOLNAME",Sheet2!$A$1:$A$1000,0),$A76)</f>
        <v>#N/A</v>
      </c>
      <c r="D76" s="17" t="e">
        <f>INT(INDEX(Sheet2!$B$1:$CW$1000,MATCH("G00-LENGTH",Sheet2!$A$1:$A$1000,0),$A76) /100+ INDEX(Sheet2!$B$1:$CW$1000,MATCH("G01-LENGTH",Sheet2!$A$1:$A$1000,0),$A76)/100)/10</f>
        <v>#N/A</v>
      </c>
      <c r="E76" s="17" t="e">
        <f>INT(INDEX(Sheet2!$B$1:$CW$1000,MATCH("G00-TIME",Sheet2!$A$1:$A$1000,0),$A76)*10 + INDEX(Sheet2!$B$1:$CW$1000,MATCH("G01-TIME",Sheet2!$A$1:$A$1000,0),$A76)*10)/10</f>
        <v>#N/A</v>
      </c>
      <c r="F76" s="17" t="e">
        <f>INDEX(Sheet2!$B$1:$CW$1000,MATCH("BLOCK",Sheet2!$A$1:$A$1000,0),$A76)</f>
        <v>#N/A</v>
      </c>
      <c r="G76" s="17" t="e">
        <f>INT(INDEX(Sheet2!$B$1:$CW$1000,MATCH("OPT-G00-LENGTH",Sheet2!$A$1:$A$1000,0),$A76) /100+ INDEX(Sheet2!$B$1:$CW$1000,MATCH("OPT-G01-LENGTH",Sheet2!$A$1:$A$1000,0),$A76)/100)/10</f>
        <v>#N/A</v>
      </c>
      <c r="H76" s="17" t="e">
        <f>INT(INDEX(Sheet2!$B$1:$CW$1000,MATCH("OPT-G00-TIME",Sheet2!$A$1:$A$1000,0),$A76)*10 + INDEX(Sheet2!$B$1:$CW$1000,MATCH("OPT-G01-TIME",Sheet2!$A$1:$A$1000,0),$A76)*10)/10</f>
        <v>#N/A</v>
      </c>
      <c r="I76" s="17" t="e">
        <f>INDEX(Sheet2!$B$1:$CW$1000,MATCH("OPT-BLOCK",Sheet2!$A$1:$A$1000,0),$A76)</f>
        <v>#N/A</v>
      </c>
      <c r="J76" s="31" t="e">
        <f t="shared" si="0"/>
        <v>#N/A</v>
      </c>
      <c r="K76" s="31" t="e">
        <f t="shared" si="1"/>
        <v>#N/A</v>
      </c>
      <c r="L76" s="17" t="e">
        <f>INDEX(Sheet2!$B$1:$CW$1000,MATCH("HOME-Z",Sheet2!$A$1:$A$1000,0),$A76)</f>
        <v>#N/A</v>
      </c>
      <c r="M76" s="17" t="e">
        <f>INDEX(Sheet2!$B$1:$CW$1000,MATCH("O-NO",Sheet2!$A$1:$A$1000,0),$A76)</f>
        <v>#N/A</v>
      </c>
      <c r="N76" s="3" t="e">
        <f>INDEX(Sheet2!$B$1:$CW$1000,MATCH("NC-G01-DIVIDE",Sheet2!$A$1:$A$1000,0),$A76)</f>
        <v>#N/A</v>
      </c>
      <c r="O76" s="3" t="e">
        <f>INDEX(Sheet2!$B$1:$CW$1000,MATCH("NC-TOOLZ-TOL",Sheet2!$A$1:$A$1000,0),$A76)</f>
        <v>#N/A</v>
      </c>
      <c r="P76" s="3" t="e">
        <f>INDEX(Sheet2!$B$1:$CW$1000,MATCH("NC-OPT-FEED-MODE",Sheet2!$A$1:$A$1000,0),$A76)</f>
        <v>#N/A</v>
      </c>
      <c r="Q76" s="3" t="e">
        <f>INDEX(Sheet2!$B$1:$CW$1000,MATCH("NC-AUTO-CLEAR-MODE",Sheet2!$A$1:$A$1000,0),$A76)</f>
        <v>#N/A</v>
      </c>
      <c r="R76" s="3" t="e">
        <f>INDEX(Sheet2!$B$1:$CW$1000,MATCH("NC-AIRCUT-MODE",Sheet2!$A$1:$A$1000,0),$A76)</f>
        <v>#N/A</v>
      </c>
    </row>
    <row r="77" spans="1:18" x14ac:dyDescent="0.15">
      <c r="A77" s="16">
        <v>51</v>
      </c>
      <c r="B77" s="17" t="e">
        <f>INDEX(Sheet2!$B$1:$CW$1000,MATCH("NC-NAME",Sheet2!$A$1:$A$1000,0),$A77)</f>
        <v>#N/A</v>
      </c>
      <c r="C77" s="17" t="e">
        <f>INDEX(Sheet2!$B$1:$CW$1000,MATCH("TOOLNAME",Sheet2!$A$1:$A$1000,0),$A77)</f>
        <v>#N/A</v>
      </c>
      <c r="D77" s="17" t="e">
        <f>INT(INDEX(Sheet2!$B$1:$CW$1000,MATCH("G00-LENGTH",Sheet2!$A$1:$A$1000,0),$A77) /100+ INDEX(Sheet2!$B$1:$CW$1000,MATCH("G01-LENGTH",Sheet2!$A$1:$A$1000,0),$A77)/100)/10</f>
        <v>#N/A</v>
      </c>
      <c r="E77" s="17" t="e">
        <f>INT(INDEX(Sheet2!$B$1:$CW$1000,MATCH("G00-TIME",Sheet2!$A$1:$A$1000,0),$A77)*10 + INDEX(Sheet2!$B$1:$CW$1000,MATCH("G01-TIME",Sheet2!$A$1:$A$1000,0),$A77)*10)/10</f>
        <v>#N/A</v>
      </c>
      <c r="F77" s="17" t="e">
        <f>INDEX(Sheet2!$B$1:$CW$1000,MATCH("BLOCK",Sheet2!$A$1:$A$1000,0),$A77)</f>
        <v>#N/A</v>
      </c>
      <c r="G77" s="17" t="e">
        <f>INT(INDEX(Sheet2!$B$1:$CW$1000,MATCH("OPT-G00-LENGTH",Sheet2!$A$1:$A$1000,0),$A77) /100+ INDEX(Sheet2!$B$1:$CW$1000,MATCH("OPT-G01-LENGTH",Sheet2!$A$1:$A$1000,0),$A77)/100)/10</f>
        <v>#N/A</v>
      </c>
      <c r="H77" s="17" t="e">
        <f>INT(INDEX(Sheet2!$B$1:$CW$1000,MATCH("OPT-G00-TIME",Sheet2!$A$1:$A$1000,0),$A77)*10 + INDEX(Sheet2!$B$1:$CW$1000,MATCH("OPT-G01-TIME",Sheet2!$A$1:$A$1000,0),$A77)*10)/10</f>
        <v>#N/A</v>
      </c>
      <c r="I77" s="17" t="e">
        <f>INDEX(Sheet2!$B$1:$CW$1000,MATCH("OPT-BLOCK",Sheet2!$A$1:$A$1000,0),$A77)</f>
        <v>#N/A</v>
      </c>
      <c r="J77" s="31" t="e">
        <f t="shared" si="0"/>
        <v>#N/A</v>
      </c>
      <c r="K77" s="31" t="e">
        <f t="shared" si="1"/>
        <v>#N/A</v>
      </c>
      <c r="L77" s="17" t="e">
        <f>INDEX(Sheet2!$B$1:$CW$1000,MATCH("HOME-Z",Sheet2!$A$1:$A$1000,0),$A77)</f>
        <v>#N/A</v>
      </c>
      <c r="M77" s="17" t="e">
        <f>INDEX(Sheet2!$B$1:$CW$1000,MATCH("O-NO",Sheet2!$A$1:$A$1000,0),$A77)</f>
        <v>#N/A</v>
      </c>
      <c r="N77" s="3" t="e">
        <f>INDEX(Sheet2!$B$1:$CW$1000,MATCH("NC-G01-DIVIDE",Sheet2!$A$1:$A$1000,0),$A77)</f>
        <v>#N/A</v>
      </c>
      <c r="O77" s="3" t="e">
        <f>INDEX(Sheet2!$B$1:$CW$1000,MATCH("NC-TOOLZ-TOL",Sheet2!$A$1:$A$1000,0),$A77)</f>
        <v>#N/A</v>
      </c>
      <c r="P77" s="3" t="e">
        <f>INDEX(Sheet2!$B$1:$CW$1000,MATCH("NC-OPT-FEED-MODE",Sheet2!$A$1:$A$1000,0),$A77)</f>
        <v>#N/A</v>
      </c>
      <c r="Q77" s="3" t="e">
        <f>INDEX(Sheet2!$B$1:$CW$1000,MATCH("NC-AUTO-CLEAR-MODE",Sheet2!$A$1:$A$1000,0),$A77)</f>
        <v>#N/A</v>
      </c>
      <c r="R77" s="3" t="e">
        <f>INDEX(Sheet2!$B$1:$CW$1000,MATCH("NC-AIRCUT-MODE",Sheet2!$A$1:$A$1000,0),$A77)</f>
        <v>#N/A</v>
      </c>
    </row>
    <row r="78" spans="1:18" x14ac:dyDescent="0.15">
      <c r="A78" s="16">
        <v>52</v>
      </c>
      <c r="B78" s="17" t="e">
        <f>INDEX(Sheet2!$B$1:$CW$1000,MATCH("NC-NAME",Sheet2!$A$1:$A$1000,0),$A78)</f>
        <v>#N/A</v>
      </c>
      <c r="C78" s="17" t="e">
        <f>INDEX(Sheet2!$B$1:$CW$1000,MATCH("TOOLNAME",Sheet2!$A$1:$A$1000,0),$A78)</f>
        <v>#N/A</v>
      </c>
      <c r="D78" s="17" t="e">
        <f>INT(INDEX(Sheet2!$B$1:$CW$1000,MATCH("G00-LENGTH",Sheet2!$A$1:$A$1000,0),$A78) /100+ INDEX(Sheet2!$B$1:$CW$1000,MATCH("G01-LENGTH",Sheet2!$A$1:$A$1000,0),$A78)/100)/10</f>
        <v>#N/A</v>
      </c>
      <c r="E78" s="17" t="e">
        <f>INT(INDEX(Sheet2!$B$1:$CW$1000,MATCH("G00-TIME",Sheet2!$A$1:$A$1000,0),$A78)*10 + INDEX(Sheet2!$B$1:$CW$1000,MATCH("G01-TIME",Sheet2!$A$1:$A$1000,0),$A78)*10)/10</f>
        <v>#N/A</v>
      </c>
      <c r="F78" s="17" t="e">
        <f>INDEX(Sheet2!$B$1:$CW$1000,MATCH("BLOCK",Sheet2!$A$1:$A$1000,0),$A78)</f>
        <v>#N/A</v>
      </c>
      <c r="G78" s="17" t="e">
        <f>INT(INDEX(Sheet2!$B$1:$CW$1000,MATCH("OPT-G00-LENGTH",Sheet2!$A$1:$A$1000,0),$A78) /100+ INDEX(Sheet2!$B$1:$CW$1000,MATCH("OPT-G01-LENGTH",Sheet2!$A$1:$A$1000,0),$A78)/100)/10</f>
        <v>#N/A</v>
      </c>
      <c r="H78" s="17" t="e">
        <f>INT(INDEX(Sheet2!$B$1:$CW$1000,MATCH("OPT-G00-TIME",Sheet2!$A$1:$A$1000,0),$A78)*10 + INDEX(Sheet2!$B$1:$CW$1000,MATCH("OPT-G01-TIME",Sheet2!$A$1:$A$1000,0),$A78)*10)/10</f>
        <v>#N/A</v>
      </c>
      <c r="I78" s="17" t="e">
        <f>INDEX(Sheet2!$B$1:$CW$1000,MATCH("OPT-BLOCK",Sheet2!$A$1:$A$1000,0),$A78)</f>
        <v>#N/A</v>
      </c>
      <c r="J78" s="31" t="e">
        <f t="shared" si="0"/>
        <v>#N/A</v>
      </c>
      <c r="K78" s="31" t="e">
        <f t="shared" si="1"/>
        <v>#N/A</v>
      </c>
      <c r="L78" s="17" t="e">
        <f>INDEX(Sheet2!$B$1:$CW$1000,MATCH("HOME-Z",Sheet2!$A$1:$A$1000,0),$A78)</f>
        <v>#N/A</v>
      </c>
      <c r="M78" s="17" t="e">
        <f>INDEX(Sheet2!$B$1:$CW$1000,MATCH("O-NO",Sheet2!$A$1:$A$1000,0),$A78)</f>
        <v>#N/A</v>
      </c>
      <c r="N78" s="3" t="e">
        <f>INDEX(Sheet2!$B$1:$CW$1000,MATCH("NC-G01-DIVIDE",Sheet2!$A$1:$A$1000,0),$A78)</f>
        <v>#N/A</v>
      </c>
      <c r="O78" s="3" t="e">
        <f>INDEX(Sheet2!$B$1:$CW$1000,MATCH("NC-TOOLZ-TOL",Sheet2!$A$1:$A$1000,0),$A78)</f>
        <v>#N/A</v>
      </c>
      <c r="P78" s="3" t="e">
        <f>INDEX(Sheet2!$B$1:$CW$1000,MATCH("NC-OPT-FEED-MODE",Sheet2!$A$1:$A$1000,0),$A78)</f>
        <v>#N/A</v>
      </c>
      <c r="Q78" s="3" t="e">
        <f>INDEX(Sheet2!$B$1:$CW$1000,MATCH("NC-AUTO-CLEAR-MODE",Sheet2!$A$1:$A$1000,0),$A78)</f>
        <v>#N/A</v>
      </c>
      <c r="R78" s="3" t="e">
        <f>INDEX(Sheet2!$B$1:$CW$1000,MATCH("NC-AIRCUT-MODE",Sheet2!$A$1:$A$1000,0),$A78)</f>
        <v>#N/A</v>
      </c>
    </row>
    <row r="79" spans="1:18" x14ac:dyDescent="0.15">
      <c r="A79" s="16">
        <v>53</v>
      </c>
      <c r="B79" s="17" t="e">
        <f>INDEX(Sheet2!$B$1:$CW$1000,MATCH("NC-NAME",Sheet2!$A$1:$A$1000,0),$A79)</f>
        <v>#N/A</v>
      </c>
      <c r="C79" s="17" t="e">
        <f>INDEX(Sheet2!$B$1:$CW$1000,MATCH("TOOLNAME",Sheet2!$A$1:$A$1000,0),$A79)</f>
        <v>#N/A</v>
      </c>
      <c r="D79" s="17" t="e">
        <f>INT(INDEX(Sheet2!$B$1:$CW$1000,MATCH("G00-LENGTH",Sheet2!$A$1:$A$1000,0),$A79) /100+ INDEX(Sheet2!$B$1:$CW$1000,MATCH("G01-LENGTH",Sheet2!$A$1:$A$1000,0),$A79)/100)/10</f>
        <v>#N/A</v>
      </c>
      <c r="E79" s="17" t="e">
        <f>INT(INDEX(Sheet2!$B$1:$CW$1000,MATCH("G00-TIME",Sheet2!$A$1:$A$1000,0),$A79)*10 + INDEX(Sheet2!$B$1:$CW$1000,MATCH("G01-TIME",Sheet2!$A$1:$A$1000,0),$A79)*10)/10</f>
        <v>#N/A</v>
      </c>
      <c r="F79" s="17" t="e">
        <f>INDEX(Sheet2!$B$1:$CW$1000,MATCH("BLOCK",Sheet2!$A$1:$A$1000,0),$A79)</f>
        <v>#N/A</v>
      </c>
      <c r="G79" s="17" t="e">
        <f>INT(INDEX(Sheet2!$B$1:$CW$1000,MATCH("OPT-G00-LENGTH",Sheet2!$A$1:$A$1000,0),$A79) /100+ INDEX(Sheet2!$B$1:$CW$1000,MATCH("OPT-G01-LENGTH",Sheet2!$A$1:$A$1000,0),$A79)/100)/10</f>
        <v>#N/A</v>
      </c>
      <c r="H79" s="17" t="e">
        <f>INT(INDEX(Sheet2!$B$1:$CW$1000,MATCH("OPT-G00-TIME",Sheet2!$A$1:$A$1000,0),$A79)*10 + INDEX(Sheet2!$B$1:$CW$1000,MATCH("OPT-G01-TIME",Sheet2!$A$1:$A$1000,0),$A79)*10)/10</f>
        <v>#N/A</v>
      </c>
      <c r="I79" s="17" t="e">
        <f>INDEX(Sheet2!$B$1:$CW$1000,MATCH("OPT-BLOCK",Sheet2!$A$1:$A$1000,0),$A79)</f>
        <v>#N/A</v>
      </c>
      <c r="J79" s="31" t="e">
        <f t="shared" si="0"/>
        <v>#N/A</v>
      </c>
      <c r="K79" s="31" t="e">
        <f t="shared" si="1"/>
        <v>#N/A</v>
      </c>
      <c r="L79" s="17" t="e">
        <f>INDEX(Sheet2!$B$1:$CW$1000,MATCH("HOME-Z",Sheet2!$A$1:$A$1000,0),$A79)</f>
        <v>#N/A</v>
      </c>
      <c r="M79" s="17" t="e">
        <f>INDEX(Sheet2!$B$1:$CW$1000,MATCH("O-NO",Sheet2!$A$1:$A$1000,0),$A79)</f>
        <v>#N/A</v>
      </c>
      <c r="N79" s="3" t="e">
        <f>INDEX(Sheet2!$B$1:$CW$1000,MATCH("NC-G01-DIVIDE",Sheet2!$A$1:$A$1000,0),$A79)</f>
        <v>#N/A</v>
      </c>
      <c r="O79" s="3" t="e">
        <f>INDEX(Sheet2!$B$1:$CW$1000,MATCH("NC-TOOLZ-TOL",Sheet2!$A$1:$A$1000,0),$A79)</f>
        <v>#N/A</v>
      </c>
      <c r="P79" s="3" t="e">
        <f>INDEX(Sheet2!$B$1:$CW$1000,MATCH("NC-OPT-FEED-MODE",Sheet2!$A$1:$A$1000,0),$A79)</f>
        <v>#N/A</v>
      </c>
      <c r="Q79" s="3" t="e">
        <f>INDEX(Sheet2!$B$1:$CW$1000,MATCH("NC-AUTO-CLEAR-MODE",Sheet2!$A$1:$A$1000,0),$A79)</f>
        <v>#N/A</v>
      </c>
      <c r="R79" s="3" t="e">
        <f>INDEX(Sheet2!$B$1:$CW$1000,MATCH("NC-AIRCUT-MODE",Sheet2!$A$1:$A$1000,0),$A79)</f>
        <v>#N/A</v>
      </c>
    </row>
    <row r="80" spans="1:18" x14ac:dyDescent="0.15">
      <c r="A80" s="16">
        <v>54</v>
      </c>
      <c r="B80" s="17" t="e">
        <f>INDEX(Sheet2!$B$1:$CW$1000,MATCH("NC-NAME",Sheet2!$A$1:$A$1000,0),$A80)</f>
        <v>#N/A</v>
      </c>
      <c r="C80" s="17" t="e">
        <f>INDEX(Sheet2!$B$1:$CW$1000,MATCH("TOOLNAME",Sheet2!$A$1:$A$1000,0),$A80)</f>
        <v>#N/A</v>
      </c>
      <c r="D80" s="17" t="e">
        <f>INT(INDEX(Sheet2!$B$1:$CW$1000,MATCH("G00-LENGTH",Sheet2!$A$1:$A$1000,0),$A80) /100+ INDEX(Sheet2!$B$1:$CW$1000,MATCH("G01-LENGTH",Sheet2!$A$1:$A$1000,0),$A80)/100)/10</f>
        <v>#N/A</v>
      </c>
      <c r="E80" s="17" t="e">
        <f>INT(INDEX(Sheet2!$B$1:$CW$1000,MATCH("G00-TIME",Sheet2!$A$1:$A$1000,0),$A80)*10 + INDEX(Sheet2!$B$1:$CW$1000,MATCH("G01-TIME",Sheet2!$A$1:$A$1000,0),$A80)*10)/10</f>
        <v>#N/A</v>
      </c>
      <c r="F80" s="17" t="e">
        <f>INDEX(Sheet2!$B$1:$CW$1000,MATCH("BLOCK",Sheet2!$A$1:$A$1000,0),$A80)</f>
        <v>#N/A</v>
      </c>
      <c r="G80" s="17" t="e">
        <f>INT(INDEX(Sheet2!$B$1:$CW$1000,MATCH("OPT-G00-LENGTH",Sheet2!$A$1:$A$1000,0),$A80) /100+ INDEX(Sheet2!$B$1:$CW$1000,MATCH("OPT-G01-LENGTH",Sheet2!$A$1:$A$1000,0),$A80)/100)/10</f>
        <v>#N/A</v>
      </c>
      <c r="H80" s="17" t="e">
        <f>INT(INDEX(Sheet2!$B$1:$CW$1000,MATCH("OPT-G00-TIME",Sheet2!$A$1:$A$1000,0),$A80)*10 + INDEX(Sheet2!$B$1:$CW$1000,MATCH("OPT-G01-TIME",Sheet2!$A$1:$A$1000,0),$A80)*10)/10</f>
        <v>#N/A</v>
      </c>
      <c r="I80" s="17" t="e">
        <f>INDEX(Sheet2!$B$1:$CW$1000,MATCH("OPT-BLOCK",Sheet2!$A$1:$A$1000,0),$A80)</f>
        <v>#N/A</v>
      </c>
      <c r="J80" s="31" t="e">
        <f t="shared" si="0"/>
        <v>#N/A</v>
      </c>
      <c r="K80" s="31" t="e">
        <f t="shared" si="1"/>
        <v>#N/A</v>
      </c>
      <c r="L80" s="17" t="e">
        <f>INDEX(Sheet2!$B$1:$CW$1000,MATCH("HOME-Z",Sheet2!$A$1:$A$1000,0),$A80)</f>
        <v>#N/A</v>
      </c>
      <c r="M80" s="17" t="e">
        <f>INDEX(Sheet2!$B$1:$CW$1000,MATCH("O-NO",Sheet2!$A$1:$A$1000,0),$A80)</f>
        <v>#N/A</v>
      </c>
      <c r="N80" s="3" t="e">
        <f>INDEX(Sheet2!$B$1:$CW$1000,MATCH("NC-G01-DIVIDE",Sheet2!$A$1:$A$1000,0),$A80)</f>
        <v>#N/A</v>
      </c>
      <c r="O80" s="3" t="e">
        <f>INDEX(Sheet2!$B$1:$CW$1000,MATCH("NC-TOOLZ-TOL",Sheet2!$A$1:$A$1000,0),$A80)</f>
        <v>#N/A</v>
      </c>
      <c r="P80" s="3" t="e">
        <f>INDEX(Sheet2!$B$1:$CW$1000,MATCH("NC-OPT-FEED-MODE",Sheet2!$A$1:$A$1000,0),$A80)</f>
        <v>#N/A</v>
      </c>
      <c r="Q80" s="3" t="e">
        <f>INDEX(Sheet2!$B$1:$CW$1000,MATCH("NC-AUTO-CLEAR-MODE",Sheet2!$A$1:$A$1000,0),$A80)</f>
        <v>#N/A</v>
      </c>
      <c r="R80" s="3" t="e">
        <f>INDEX(Sheet2!$B$1:$CW$1000,MATCH("NC-AIRCUT-MODE",Sheet2!$A$1:$A$1000,0),$A80)</f>
        <v>#N/A</v>
      </c>
    </row>
    <row r="81" spans="1:18" x14ac:dyDescent="0.15">
      <c r="A81" s="16">
        <v>55</v>
      </c>
      <c r="B81" s="17" t="e">
        <f>INDEX(Sheet2!$B$1:$CW$1000,MATCH("NC-NAME",Sheet2!$A$1:$A$1000,0),$A81)</f>
        <v>#N/A</v>
      </c>
      <c r="C81" s="17" t="e">
        <f>INDEX(Sheet2!$B$1:$CW$1000,MATCH("TOOLNAME",Sheet2!$A$1:$A$1000,0),$A81)</f>
        <v>#N/A</v>
      </c>
      <c r="D81" s="17" t="e">
        <f>INT(INDEX(Sheet2!$B$1:$CW$1000,MATCH("G00-LENGTH",Sheet2!$A$1:$A$1000,0),$A81) /100+ INDEX(Sheet2!$B$1:$CW$1000,MATCH("G01-LENGTH",Sheet2!$A$1:$A$1000,0),$A81)/100)/10</f>
        <v>#N/A</v>
      </c>
      <c r="E81" s="17" t="e">
        <f>INT(INDEX(Sheet2!$B$1:$CW$1000,MATCH("G00-TIME",Sheet2!$A$1:$A$1000,0),$A81)*10 + INDEX(Sheet2!$B$1:$CW$1000,MATCH("G01-TIME",Sheet2!$A$1:$A$1000,0),$A81)*10)/10</f>
        <v>#N/A</v>
      </c>
      <c r="F81" s="17" t="e">
        <f>INDEX(Sheet2!$B$1:$CW$1000,MATCH("BLOCK",Sheet2!$A$1:$A$1000,0),$A81)</f>
        <v>#N/A</v>
      </c>
      <c r="G81" s="17" t="e">
        <f>INT(INDEX(Sheet2!$B$1:$CW$1000,MATCH("OPT-G00-LENGTH",Sheet2!$A$1:$A$1000,0),$A81) /100+ INDEX(Sheet2!$B$1:$CW$1000,MATCH("OPT-G01-LENGTH",Sheet2!$A$1:$A$1000,0),$A81)/100)/10</f>
        <v>#N/A</v>
      </c>
      <c r="H81" s="17" t="e">
        <f>INT(INDEX(Sheet2!$B$1:$CW$1000,MATCH("OPT-G00-TIME",Sheet2!$A$1:$A$1000,0),$A81)*10 + INDEX(Sheet2!$B$1:$CW$1000,MATCH("OPT-G01-TIME",Sheet2!$A$1:$A$1000,0),$A81)*10)/10</f>
        <v>#N/A</v>
      </c>
      <c r="I81" s="17" t="e">
        <f>INDEX(Sheet2!$B$1:$CW$1000,MATCH("OPT-BLOCK",Sheet2!$A$1:$A$1000,0),$A81)</f>
        <v>#N/A</v>
      </c>
      <c r="J81" s="31" t="e">
        <f t="shared" si="0"/>
        <v>#N/A</v>
      </c>
      <c r="K81" s="31" t="e">
        <f t="shared" si="1"/>
        <v>#N/A</v>
      </c>
      <c r="L81" s="17" t="e">
        <f>INDEX(Sheet2!$B$1:$CW$1000,MATCH("HOME-Z",Sheet2!$A$1:$A$1000,0),$A81)</f>
        <v>#N/A</v>
      </c>
      <c r="M81" s="17" t="e">
        <f>INDEX(Sheet2!$B$1:$CW$1000,MATCH("O-NO",Sheet2!$A$1:$A$1000,0),$A81)</f>
        <v>#N/A</v>
      </c>
      <c r="N81" s="3" t="e">
        <f>INDEX(Sheet2!$B$1:$CW$1000,MATCH("NC-G01-DIVIDE",Sheet2!$A$1:$A$1000,0),$A81)</f>
        <v>#N/A</v>
      </c>
      <c r="O81" s="3" t="e">
        <f>INDEX(Sheet2!$B$1:$CW$1000,MATCH("NC-TOOLZ-TOL",Sheet2!$A$1:$A$1000,0),$A81)</f>
        <v>#N/A</v>
      </c>
      <c r="P81" s="3" t="e">
        <f>INDEX(Sheet2!$B$1:$CW$1000,MATCH("NC-OPT-FEED-MODE",Sheet2!$A$1:$A$1000,0),$A81)</f>
        <v>#N/A</v>
      </c>
      <c r="Q81" s="3" t="e">
        <f>INDEX(Sheet2!$B$1:$CW$1000,MATCH("NC-AUTO-CLEAR-MODE",Sheet2!$A$1:$A$1000,0),$A81)</f>
        <v>#N/A</v>
      </c>
      <c r="R81" s="3" t="e">
        <f>INDEX(Sheet2!$B$1:$CW$1000,MATCH("NC-AIRCUT-MODE",Sheet2!$A$1:$A$1000,0),$A81)</f>
        <v>#N/A</v>
      </c>
    </row>
    <row r="82" spans="1:18" x14ac:dyDescent="0.15">
      <c r="A82" s="16">
        <v>56</v>
      </c>
      <c r="B82" s="17" t="e">
        <f>INDEX(Sheet2!$B$1:$CW$1000,MATCH("NC-NAME",Sheet2!$A$1:$A$1000,0),$A82)</f>
        <v>#N/A</v>
      </c>
      <c r="C82" s="17" t="e">
        <f>INDEX(Sheet2!$B$1:$CW$1000,MATCH("TOOLNAME",Sheet2!$A$1:$A$1000,0),$A82)</f>
        <v>#N/A</v>
      </c>
      <c r="D82" s="17" t="e">
        <f>INT(INDEX(Sheet2!$B$1:$CW$1000,MATCH("G00-LENGTH",Sheet2!$A$1:$A$1000,0),$A82) /100+ INDEX(Sheet2!$B$1:$CW$1000,MATCH("G01-LENGTH",Sheet2!$A$1:$A$1000,0),$A82)/100)/10</f>
        <v>#N/A</v>
      </c>
      <c r="E82" s="17" t="e">
        <f>INT(INDEX(Sheet2!$B$1:$CW$1000,MATCH("G00-TIME",Sheet2!$A$1:$A$1000,0),$A82)*10 + INDEX(Sheet2!$B$1:$CW$1000,MATCH("G01-TIME",Sheet2!$A$1:$A$1000,0),$A82)*10)/10</f>
        <v>#N/A</v>
      </c>
      <c r="F82" s="17" t="e">
        <f>INDEX(Sheet2!$B$1:$CW$1000,MATCH("BLOCK",Sheet2!$A$1:$A$1000,0),$A82)</f>
        <v>#N/A</v>
      </c>
      <c r="G82" s="17" t="e">
        <f>INT(INDEX(Sheet2!$B$1:$CW$1000,MATCH("OPT-G00-LENGTH",Sheet2!$A$1:$A$1000,0),$A82) /100+ INDEX(Sheet2!$B$1:$CW$1000,MATCH("OPT-G01-LENGTH",Sheet2!$A$1:$A$1000,0),$A82)/100)/10</f>
        <v>#N/A</v>
      </c>
      <c r="H82" s="17" t="e">
        <f>INT(INDEX(Sheet2!$B$1:$CW$1000,MATCH("OPT-G00-TIME",Sheet2!$A$1:$A$1000,0),$A82)*10 + INDEX(Sheet2!$B$1:$CW$1000,MATCH("OPT-G01-TIME",Sheet2!$A$1:$A$1000,0),$A82)*10)/10</f>
        <v>#N/A</v>
      </c>
      <c r="I82" s="17" t="e">
        <f>INDEX(Sheet2!$B$1:$CW$1000,MATCH("OPT-BLOCK",Sheet2!$A$1:$A$1000,0),$A82)</f>
        <v>#N/A</v>
      </c>
      <c r="J82" s="31" t="e">
        <f t="shared" si="0"/>
        <v>#N/A</v>
      </c>
      <c r="K82" s="31" t="e">
        <f t="shared" si="1"/>
        <v>#N/A</v>
      </c>
      <c r="L82" s="17" t="e">
        <f>INDEX(Sheet2!$B$1:$CW$1000,MATCH("HOME-Z",Sheet2!$A$1:$A$1000,0),$A82)</f>
        <v>#N/A</v>
      </c>
      <c r="M82" s="17" t="e">
        <f>INDEX(Sheet2!$B$1:$CW$1000,MATCH("O-NO",Sheet2!$A$1:$A$1000,0),$A82)</f>
        <v>#N/A</v>
      </c>
      <c r="N82" s="3" t="e">
        <f>INDEX(Sheet2!$B$1:$CW$1000,MATCH("NC-G01-DIVIDE",Sheet2!$A$1:$A$1000,0),$A82)</f>
        <v>#N/A</v>
      </c>
      <c r="O82" s="3" t="e">
        <f>INDEX(Sheet2!$B$1:$CW$1000,MATCH("NC-TOOLZ-TOL",Sheet2!$A$1:$A$1000,0),$A82)</f>
        <v>#N/A</v>
      </c>
      <c r="P82" s="3" t="e">
        <f>INDEX(Sheet2!$B$1:$CW$1000,MATCH("NC-OPT-FEED-MODE",Sheet2!$A$1:$A$1000,0),$A82)</f>
        <v>#N/A</v>
      </c>
      <c r="Q82" s="3" t="e">
        <f>INDEX(Sheet2!$B$1:$CW$1000,MATCH("NC-AUTO-CLEAR-MODE",Sheet2!$A$1:$A$1000,0),$A82)</f>
        <v>#N/A</v>
      </c>
      <c r="R82" s="3" t="e">
        <f>INDEX(Sheet2!$B$1:$CW$1000,MATCH("NC-AIRCUT-MODE",Sheet2!$A$1:$A$1000,0),$A82)</f>
        <v>#N/A</v>
      </c>
    </row>
    <row r="83" spans="1:18" x14ac:dyDescent="0.15">
      <c r="A83" s="16">
        <v>57</v>
      </c>
      <c r="B83" s="17" t="e">
        <f>INDEX(Sheet2!$B$1:$CW$1000,MATCH("NC-NAME",Sheet2!$A$1:$A$1000,0),$A83)</f>
        <v>#N/A</v>
      </c>
      <c r="C83" s="17" t="e">
        <f>INDEX(Sheet2!$B$1:$CW$1000,MATCH("TOOLNAME",Sheet2!$A$1:$A$1000,0),$A83)</f>
        <v>#N/A</v>
      </c>
      <c r="D83" s="17" t="e">
        <f>INT(INDEX(Sheet2!$B$1:$CW$1000,MATCH("G00-LENGTH",Sheet2!$A$1:$A$1000,0),$A83) /100+ INDEX(Sheet2!$B$1:$CW$1000,MATCH("G01-LENGTH",Sheet2!$A$1:$A$1000,0),$A83)/100)/10</f>
        <v>#N/A</v>
      </c>
      <c r="E83" s="17" t="e">
        <f>INT(INDEX(Sheet2!$B$1:$CW$1000,MATCH("G00-TIME",Sheet2!$A$1:$A$1000,0),$A83)*10 + INDEX(Sheet2!$B$1:$CW$1000,MATCH("G01-TIME",Sheet2!$A$1:$A$1000,0),$A83)*10)/10</f>
        <v>#N/A</v>
      </c>
      <c r="F83" s="17" t="e">
        <f>INDEX(Sheet2!$B$1:$CW$1000,MATCH("BLOCK",Sheet2!$A$1:$A$1000,0),$A83)</f>
        <v>#N/A</v>
      </c>
      <c r="G83" s="17" t="e">
        <f>INT(INDEX(Sheet2!$B$1:$CW$1000,MATCH("OPT-G00-LENGTH",Sheet2!$A$1:$A$1000,0),$A83) /100+ INDEX(Sheet2!$B$1:$CW$1000,MATCH("OPT-G01-LENGTH",Sheet2!$A$1:$A$1000,0),$A83)/100)/10</f>
        <v>#N/A</v>
      </c>
      <c r="H83" s="17" t="e">
        <f>INT(INDEX(Sheet2!$B$1:$CW$1000,MATCH("OPT-G00-TIME",Sheet2!$A$1:$A$1000,0),$A83)*10 + INDEX(Sheet2!$B$1:$CW$1000,MATCH("OPT-G01-TIME",Sheet2!$A$1:$A$1000,0),$A83)*10)/10</f>
        <v>#N/A</v>
      </c>
      <c r="I83" s="17" t="e">
        <f>INDEX(Sheet2!$B$1:$CW$1000,MATCH("OPT-BLOCK",Sheet2!$A$1:$A$1000,0),$A83)</f>
        <v>#N/A</v>
      </c>
      <c r="J83" s="31" t="e">
        <f t="shared" si="0"/>
        <v>#N/A</v>
      </c>
      <c r="K83" s="31" t="e">
        <f t="shared" si="1"/>
        <v>#N/A</v>
      </c>
      <c r="L83" s="17" t="e">
        <f>INDEX(Sheet2!$B$1:$CW$1000,MATCH("HOME-Z",Sheet2!$A$1:$A$1000,0),$A83)</f>
        <v>#N/A</v>
      </c>
      <c r="M83" s="17" t="e">
        <f>INDEX(Sheet2!$B$1:$CW$1000,MATCH("O-NO",Sheet2!$A$1:$A$1000,0),$A83)</f>
        <v>#N/A</v>
      </c>
      <c r="N83" s="3" t="e">
        <f>INDEX(Sheet2!$B$1:$CW$1000,MATCH("NC-G01-DIVIDE",Sheet2!$A$1:$A$1000,0),$A83)</f>
        <v>#N/A</v>
      </c>
      <c r="O83" s="3" t="e">
        <f>INDEX(Sheet2!$B$1:$CW$1000,MATCH("NC-TOOLZ-TOL",Sheet2!$A$1:$A$1000,0),$A83)</f>
        <v>#N/A</v>
      </c>
      <c r="P83" s="3" t="e">
        <f>INDEX(Sheet2!$B$1:$CW$1000,MATCH("NC-OPT-FEED-MODE",Sheet2!$A$1:$A$1000,0),$A83)</f>
        <v>#N/A</v>
      </c>
      <c r="Q83" s="3" t="e">
        <f>INDEX(Sheet2!$B$1:$CW$1000,MATCH("NC-AUTO-CLEAR-MODE",Sheet2!$A$1:$A$1000,0),$A83)</f>
        <v>#N/A</v>
      </c>
      <c r="R83" s="3" t="e">
        <f>INDEX(Sheet2!$B$1:$CW$1000,MATCH("NC-AIRCUT-MODE",Sheet2!$A$1:$A$1000,0),$A83)</f>
        <v>#N/A</v>
      </c>
    </row>
    <row r="84" spans="1:18" x14ac:dyDescent="0.15">
      <c r="A84" s="16">
        <v>58</v>
      </c>
      <c r="B84" s="17" t="e">
        <f>INDEX(Sheet2!$B$1:$CW$1000,MATCH("NC-NAME",Sheet2!$A$1:$A$1000,0),$A84)</f>
        <v>#N/A</v>
      </c>
      <c r="C84" s="17" t="e">
        <f>INDEX(Sheet2!$B$1:$CW$1000,MATCH("TOOLNAME",Sheet2!$A$1:$A$1000,0),$A84)</f>
        <v>#N/A</v>
      </c>
      <c r="D84" s="17" t="e">
        <f>INT(INDEX(Sheet2!$B$1:$CW$1000,MATCH("G00-LENGTH",Sheet2!$A$1:$A$1000,0),$A84) /100+ INDEX(Sheet2!$B$1:$CW$1000,MATCH("G01-LENGTH",Sheet2!$A$1:$A$1000,0),$A84)/100)/10</f>
        <v>#N/A</v>
      </c>
      <c r="E84" s="17" t="e">
        <f>INT(INDEX(Sheet2!$B$1:$CW$1000,MATCH("G00-TIME",Sheet2!$A$1:$A$1000,0),$A84)*10 + INDEX(Sheet2!$B$1:$CW$1000,MATCH("G01-TIME",Sheet2!$A$1:$A$1000,0),$A84)*10)/10</f>
        <v>#N/A</v>
      </c>
      <c r="F84" s="17" t="e">
        <f>INDEX(Sheet2!$B$1:$CW$1000,MATCH("BLOCK",Sheet2!$A$1:$A$1000,0),$A84)</f>
        <v>#N/A</v>
      </c>
      <c r="G84" s="17" t="e">
        <f>INT(INDEX(Sheet2!$B$1:$CW$1000,MATCH("OPT-G00-LENGTH",Sheet2!$A$1:$A$1000,0),$A84) /100+ INDEX(Sheet2!$B$1:$CW$1000,MATCH("OPT-G01-LENGTH",Sheet2!$A$1:$A$1000,0),$A84)/100)/10</f>
        <v>#N/A</v>
      </c>
      <c r="H84" s="17" t="e">
        <f>INT(INDEX(Sheet2!$B$1:$CW$1000,MATCH("OPT-G00-TIME",Sheet2!$A$1:$A$1000,0),$A84)*10 + INDEX(Sheet2!$B$1:$CW$1000,MATCH("OPT-G01-TIME",Sheet2!$A$1:$A$1000,0),$A84)*10)/10</f>
        <v>#N/A</v>
      </c>
      <c r="I84" s="17" t="e">
        <f>INDEX(Sheet2!$B$1:$CW$1000,MATCH("OPT-BLOCK",Sheet2!$A$1:$A$1000,0),$A84)</f>
        <v>#N/A</v>
      </c>
      <c r="J84" s="31" t="e">
        <f t="shared" si="0"/>
        <v>#N/A</v>
      </c>
      <c r="K84" s="31" t="e">
        <f t="shared" si="1"/>
        <v>#N/A</v>
      </c>
      <c r="L84" s="17" t="e">
        <f>INDEX(Sheet2!$B$1:$CW$1000,MATCH("HOME-Z",Sheet2!$A$1:$A$1000,0),$A84)</f>
        <v>#N/A</v>
      </c>
      <c r="M84" s="17" t="e">
        <f>INDEX(Sheet2!$B$1:$CW$1000,MATCH("O-NO",Sheet2!$A$1:$A$1000,0),$A84)</f>
        <v>#N/A</v>
      </c>
      <c r="N84" s="3" t="e">
        <f>INDEX(Sheet2!$B$1:$CW$1000,MATCH("NC-G01-DIVIDE",Sheet2!$A$1:$A$1000,0),$A84)</f>
        <v>#N/A</v>
      </c>
      <c r="O84" s="3" t="e">
        <f>INDEX(Sheet2!$B$1:$CW$1000,MATCH("NC-TOOLZ-TOL",Sheet2!$A$1:$A$1000,0),$A84)</f>
        <v>#N/A</v>
      </c>
      <c r="P84" s="3" t="e">
        <f>INDEX(Sheet2!$B$1:$CW$1000,MATCH("NC-OPT-FEED-MODE",Sheet2!$A$1:$A$1000,0),$A84)</f>
        <v>#N/A</v>
      </c>
      <c r="Q84" s="3" t="e">
        <f>INDEX(Sheet2!$B$1:$CW$1000,MATCH("NC-AUTO-CLEAR-MODE",Sheet2!$A$1:$A$1000,0),$A84)</f>
        <v>#N/A</v>
      </c>
      <c r="R84" s="3" t="e">
        <f>INDEX(Sheet2!$B$1:$CW$1000,MATCH("NC-AIRCUT-MODE",Sheet2!$A$1:$A$1000,0),$A84)</f>
        <v>#N/A</v>
      </c>
    </row>
    <row r="85" spans="1:18" x14ac:dyDescent="0.15">
      <c r="A85" s="16">
        <v>59</v>
      </c>
      <c r="B85" s="17" t="e">
        <f>INDEX(Sheet2!$B$1:$CW$1000,MATCH("NC-NAME",Sheet2!$A$1:$A$1000,0),$A85)</f>
        <v>#N/A</v>
      </c>
      <c r="C85" s="17" t="e">
        <f>INDEX(Sheet2!$B$1:$CW$1000,MATCH("TOOLNAME",Sheet2!$A$1:$A$1000,0),$A85)</f>
        <v>#N/A</v>
      </c>
      <c r="D85" s="17" t="e">
        <f>INT(INDEX(Sheet2!$B$1:$CW$1000,MATCH("G00-LENGTH",Sheet2!$A$1:$A$1000,0),$A85) /100+ INDEX(Sheet2!$B$1:$CW$1000,MATCH("G01-LENGTH",Sheet2!$A$1:$A$1000,0),$A85)/100)/10</f>
        <v>#N/A</v>
      </c>
      <c r="E85" s="17" t="e">
        <f>INT(INDEX(Sheet2!$B$1:$CW$1000,MATCH("G00-TIME",Sheet2!$A$1:$A$1000,0),$A85)*10 + INDEX(Sheet2!$B$1:$CW$1000,MATCH("G01-TIME",Sheet2!$A$1:$A$1000,0),$A85)*10)/10</f>
        <v>#N/A</v>
      </c>
      <c r="F85" s="17" t="e">
        <f>INDEX(Sheet2!$B$1:$CW$1000,MATCH("BLOCK",Sheet2!$A$1:$A$1000,0),$A85)</f>
        <v>#N/A</v>
      </c>
      <c r="G85" s="17" t="e">
        <f>INT(INDEX(Sheet2!$B$1:$CW$1000,MATCH("OPT-G00-LENGTH",Sheet2!$A$1:$A$1000,0),$A85) /100+ INDEX(Sheet2!$B$1:$CW$1000,MATCH("OPT-G01-LENGTH",Sheet2!$A$1:$A$1000,0),$A85)/100)/10</f>
        <v>#N/A</v>
      </c>
      <c r="H85" s="17" t="e">
        <f>INT(INDEX(Sheet2!$B$1:$CW$1000,MATCH("OPT-G00-TIME",Sheet2!$A$1:$A$1000,0),$A85)*10 + INDEX(Sheet2!$B$1:$CW$1000,MATCH("OPT-G01-TIME",Sheet2!$A$1:$A$1000,0),$A85)*10)/10</f>
        <v>#N/A</v>
      </c>
      <c r="I85" s="17" t="e">
        <f>INDEX(Sheet2!$B$1:$CW$1000,MATCH("OPT-BLOCK",Sheet2!$A$1:$A$1000,0),$A85)</f>
        <v>#N/A</v>
      </c>
      <c r="J85" s="31" t="e">
        <f t="shared" si="0"/>
        <v>#N/A</v>
      </c>
      <c r="K85" s="31" t="e">
        <f t="shared" si="1"/>
        <v>#N/A</v>
      </c>
      <c r="L85" s="17" t="e">
        <f>INDEX(Sheet2!$B$1:$CW$1000,MATCH("HOME-Z",Sheet2!$A$1:$A$1000,0),$A85)</f>
        <v>#N/A</v>
      </c>
      <c r="M85" s="17" t="e">
        <f>INDEX(Sheet2!$B$1:$CW$1000,MATCH("O-NO",Sheet2!$A$1:$A$1000,0),$A85)</f>
        <v>#N/A</v>
      </c>
      <c r="N85" s="3" t="e">
        <f>INDEX(Sheet2!$B$1:$CW$1000,MATCH("NC-G01-DIVIDE",Sheet2!$A$1:$A$1000,0),$A85)</f>
        <v>#N/A</v>
      </c>
      <c r="O85" s="3" t="e">
        <f>INDEX(Sheet2!$B$1:$CW$1000,MATCH("NC-TOOLZ-TOL",Sheet2!$A$1:$A$1000,0),$A85)</f>
        <v>#N/A</v>
      </c>
      <c r="P85" s="3" t="e">
        <f>INDEX(Sheet2!$B$1:$CW$1000,MATCH("NC-OPT-FEED-MODE",Sheet2!$A$1:$A$1000,0),$A85)</f>
        <v>#N/A</v>
      </c>
      <c r="Q85" s="3" t="e">
        <f>INDEX(Sheet2!$B$1:$CW$1000,MATCH("NC-AUTO-CLEAR-MODE",Sheet2!$A$1:$A$1000,0),$A85)</f>
        <v>#N/A</v>
      </c>
      <c r="R85" s="3" t="e">
        <f>INDEX(Sheet2!$B$1:$CW$1000,MATCH("NC-AIRCUT-MODE",Sheet2!$A$1:$A$1000,0),$A85)</f>
        <v>#N/A</v>
      </c>
    </row>
    <row r="86" spans="1:18" x14ac:dyDescent="0.15">
      <c r="A86" s="16">
        <v>60</v>
      </c>
      <c r="B86" s="17" t="e">
        <f>INDEX(Sheet2!$B$1:$CW$1000,MATCH("NC-NAME",Sheet2!$A$1:$A$1000,0),$A86)</f>
        <v>#N/A</v>
      </c>
      <c r="C86" s="17" t="e">
        <f>INDEX(Sheet2!$B$1:$CW$1000,MATCH("TOOLNAME",Sheet2!$A$1:$A$1000,0),$A86)</f>
        <v>#N/A</v>
      </c>
      <c r="D86" s="17" t="e">
        <f>INT(INDEX(Sheet2!$B$1:$CW$1000,MATCH("G00-LENGTH",Sheet2!$A$1:$A$1000,0),$A86) /100+ INDEX(Sheet2!$B$1:$CW$1000,MATCH("G01-LENGTH",Sheet2!$A$1:$A$1000,0),$A86)/100)/10</f>
        <v>#N/A</v>
      </c>
      <c r="E86" s="17" t="e">
        <f>INT(INDEX(Sheet2!$B$1:$CW$1000,MATCH("G00-TIME",Sheet2!$A$1:$A$1000,0),$A86)*10 + INDEX(Sheet2!$B$1:$CW$1000,MATCH("G01-TIME",Sheet2!$A$1:$A$1000,0),$A86)*10)/10</f>
        <v>#N/A</v>
      </c>
      <c r="F86" s="17" t="e">
        <f>INDEX(Sheet2!$B$1:$CW$1000,MATCH("BLOCK",Sheet2!$A$1:$A$1000,0),$A86)</f>
        <v>#N/A</v>
      </c>
      <c r="G86" s="17" t="e">
        <f>INT(INDEX(Sheet2!$B$1:$CW$1000,MATCH("OPT-G00-LENGTH",Sheet2!$A$1:$A$1000,0),$A86) /100+ INDEX(Sheet2!$B$1:$CW$1000,MATCH("OPT-G01-LENGTH",Sheet2!$A$1:$A$1000,0),$A86)/100)/10</f>
        <v>#N/A</v>
      </c>
      <c r="H86" s="17" t="e">
        <f>INT(INDEX(Sheet2!$B$1:$CW$1000,MATCH("OPT-G00-TIME",Sheet2!$A$1:$A$1000,0),$A86)*10 + INDEX(Sheet2!$B$1:$CW$1000,MATCH("OPT-G01-TIME",Sheet2!$A$1:$A$1000,0),$A86)*10)/10</f>
        <v>#N/A</v>
      </c>
      <c r="I86" s="17" t="e">
        <f>INDEX(Sheet2!$B$1:$CW$1000,MATCH("OPT-BLOCK",Sheet2!$A$1:$A$1000,0),$A86)</f>
        <v>#N/A</v>
      </c>
      <c r="J86" s="31" t="e">
        <f t="shared" si="0"/>
        <v>#N/A</v>
      </c>
      <c r="K86" s="31" t="e">
        <f t="shared" si="1"/>
        <v>#N/A</v>
      </c>
      <c r="L86" s="17" t="e">
        <f>INDEX(Sheet2!$B$1:$CW$1000,MATCH("HOME-Z",Sheet2!$A$1:$A$1000,0),$A86)</f>
        <v>#N/A</v>
      </c>
      <c r="M86" s="17" t="e">
        <f>INDEX(Sheet2!$B$1:$CW$1000,MATCH("O-NO",Sheet2!$A$1:$A$1000,0),$A86)</f>
        <v>#N/A</v>
      </c>
      <c r="N86" s="3" t="e">
        <f>INDEX(Sheet2!$B$1:$CW$1000,MATCH("NC-G01-DIVIDE",Sheet2!$A$1:$A$1000,0),$A86)</f>
        <v>#N/A</v>
      </c>
      <c r="O86" s="3" t="e">
        <f>INDEX(Sheet2!$B$1:$CW$1000,MATCH("NC-TOOLZ-TOL",Sheet2!$A$1:$A$1000,0),$A86)</f>
        <v>#N/A</v>
      </c>
      <c r="P86" s="3" t="e">
        <f>INDEX(Sheet2!$B$1:$CW$1000,MATCH("NC-OPT-FEED-MODE",Sheet2!$A$1:$A$1000,0),$A86)</f>
        <v>#N/A</v>
      </c>
      <c r="Q86" s="3" t="e">
        <f>INDEX(Sheet2!$B$1:$CW$1000,MATCH("NC-AUTO-CLEAR-MODE",Sheet2!$A$1:$A$1000,0),$A86)</f>
        <v>#N/A</v>
      </c>
      <c r="R86" s="3" t="e">
        <f>INDEX(Sheet2!$B$1:$CW$1000,MATCH("NC-AIRCUT-MODE",Sheet2!$A$1:$A$1000,0),$A86)</f>
        <v>#N/A</v>
      </c>
    </row>
    <row r="87" spans="1:18" x14ac:dyDescent="0.15">
      <c r="A87" s="16">
        <v>61</v>
      </c>
      <c r="B87" s="17" t="e">
        <f>INDEX(Sheet2!$B$1:$CW$1000,MATCH("NC-NAME",Sheet2!$A$1:$A$1000,0),$A87)</f>
        <v>#N/A</v>
      </c>
      <c r="C87" s="17" t="e">
        <f>INDEX(Sheet2!$B$1:$CW$1000,MATCH("TOOLNAME",Sheet2!$A$1:$A$1000,0),$A87)</f>
        <v>#N/A</v>
      </c>
      <c r="D87" s="17" t="e">
        <f>INT(INDEX(Sheet2!$B$1:$CW$1000,MATCH("G00-LENGTH",Sheet2!$A$1:$A$1000,0),$A87) /100+ INDEX(Sheet2!$B$1:$CW$1000,MATCH("G01-LENGTH",Sheet2!$A$1:$A$1000,0),$A87)/100)/10</f>
        <v>#N/A</v>
      </c>
      <c r="E87" s="17" t="e">
        <f>INT(INDEX(Sheet2!$B$1:$CW$1000,MATCH("G00-TIME",Sheet2!$A$1:$A$1000,0),$A87)*10 + INDEX(Sheet2!$B$1:$CW$1000,MATCH("G01-TIME",Sheet2!$A$1:$A$1000,0),$A87)*10)/10</f>
        <v>#N/A</v>
      </c>
      <c r="F87" s="17" t="e">
        <f>INDEX(Sheet2!$B$1:$CW$1000,MATCH("BLOCK",Sheet2!$A$1:$A$1000,0),$A87)</f>
        <v>#N/A</v>
      </c>
      <c r="G87" s="17" t="e">
        <f>INT(INDEX(Sheet2!$B$1:$CW$1000,MATCH("OPT-G00-LENGTH",Sheet2!$A$1:$A$1000,0),$A87) /100+ INDEX(Sheet2!$B$1:$CW$1000,MATCH("OPT-G01-LENGTH",Sheet2!$A$1:$A$1000,0),$A87)/100)/10</f>
        <v>#N/A</v>
      </c>
      <c r="H87" s="17" t="e">
        <f>INT(INDEX(Sheet2!$B$1:$CW$1000,MATCH("OPT-G00-TIME",Sheet2!$A$1:$A$1000,0),$A87)*10 + INDEX(Sheet2!$B$1:$CW$1000,MATCH("OPT-G01-TIME",Sheet2!$A$1:$A$1000,0),$A87)*10)/10</f>
        <v>#N/A</v>
      </c>
      <c r="I87" s="17" t="e">
        <f>INDEX(Sheet2!$B$1:$CW$1000,MATCH("OPT-BLOCK",Sheet2!$A$1:$A$1000,0),$A87)</f>
        <v>#N/A</v>
      </c>
      <c r="J87" s="31" t="e">
        <f t="shared" si="0"/>
        <v>#N/A</v>
      </c>
      <c r="K87" s="31" t="e">
        <f t="shared" si="1"/>
        <v>#N/A</v>
      </c>
      <c r="L87" s="17" t="e">
        <f>INDEX(Sheet2!$B$1:$CW$1000,MATCH("HOME-Z",Sheet2!$A$1:$A$1000,0),$A87)</f>
        <v>#N/A</v>
      </c>
      <c r="M87" s="17" t="e">
        <f>INDEX(Sheet2!$B$1:$CW$1000,MATCH("O-NO",Sheet2!$A$1:$A$1000,0),$A87)</f>
        <v>#N/A</v>
      </c>
      <c r="N87" s="3" t="e">
        <f>INDEX(Sheet2!$B$1:$CW$1000,MATCH("NC-G01-DIVIDE",Sheet2!$A$1:$A$1000,0),$A87)</f>
        <v>#N/A</v>
      </c>
      <c r="O87" s="3" t="e">
        <f>INDEX(Sheet2!$B$1:$CW$1000,MATCH("NC-TOOLZ-TOL",Sheet2!$A$1:$A$1000,0),$A87)</f>
        <v>#N/A</v>
      </c>
      <c r="P87" s="3" t="e">
        <f>INDEX(Sheet2!$B$1:$CW$1000,MATCH("NC-OPT-FEED-MODE",Sheet2!$A$1:$A$1000,0),$A87)</f>
        <v>#N/A</v>
      </c>
      <c r="Q87" s="3" t="e">
        <f>INDEX(Sheet2!$B$1:$CW$1000,MATCH("NC-AUTO-CLEAR-MODE",Sheet2!$A$1:$A$1000,0),$A87)</f>
        <v>#N/A</v>
      </c>
      <c r="R87" s="3" t="e">
        <f>INDEX(Sheet2!$B$1:$CW$1000,MATCH("NC-AIRCUT-MODE",Sheet2!$A$1:$A$1000,0),$A87)</f>
        <v>#N/A</v>
      </c>
    </row>
    <row r="88" spans="1:18" x14ac:dyDescent="0.15">
      <c r="A88" s="16">
        <v>62</v>
      </c>
      <c r="B88" s="17" t="e">
        <f>INDEX(Sheet2!$B$1:$CW$1000,MATCH("NC-NAME",Sheet2!$A$1:$A$1000,0),$A88)</f>
        <v>#N/A</v>
      </c>
      <c r="C88" s="17" t="e">
        <f>INDEX(Sheet2!$B$1:$CW$1000,MATCH("TOOLNAME",Sheet2!$A$1:$A$1000,0),$A88)</f>
        <v>#N/A</v>
      </c>
      <c r="D88" s="17" t="e">
        <f>INT(INDEX(Sheet2!$B$1:$CW$1000,MATCH("G00-LENGTH",Sheet2!$A$1:$A$1000,0),$A88) /100+ INDEX(Sheet2!$B$1:$CW$1000,MATCH("G01-LENGTH",Sheet2!$A$1:$A$1000,0),$A88)/100)/10</f>
        <v>#N/A</v>
      </c>
      <c r="E88" s="17" t="e">
        <f>INT(INDEX(Sheet2!$B$1:$CW$1000,MATCH("G00-TIME",Sheet2!$A$1:$A$1000,0),$A88)*10 + INDEX(Sheet2!$B$1:$CW$1000,MATCH("G01-TIME",Sheet2!$A$1:$A$1000,0),$A88)*10)/10</f>
        <v>#N/A</v>
      </c>
      <c r="F88" s="17" t="e">
        <f>INDEX(Sheet2!$B$1:$CW$1000,MATCH("BLOCK",Sheet2!$A$1:$A$1000,0),$A88)</f>
        <v>#N/A</v>
      </c>
      <c r="G88" s="17" t="e">
        <f>INT(INDEX(Sheet2!$B$1:$CW$1000,MATCH("OPT-G00-LENGTH",Sheet2!$A$1:$A$1000,0),$A88) /100+ INDEX(Sheet2!$B$1:$CW$1000,MATCH("OPT-G01-LENGTH",Sheet2!$A$1:$A$1000,0),$A88)/100)/10</f>
        <v>#N/A</v>
      </c>
      <c r="H88" s="17" t="e">
        <f>INT(INDEX(Sheet2!$B$1:$CW$1000,MATCH("OPT-G00-TIME",Sheet2!$A$1:$A$1000,0),$A88)*10 + INDEX(Sheet2!$B$1:$CW$1000,MATCH("OPT-G01-TIME",Sheet2!$A$1:$A$1000,0),$A88)*10)/10</f>
        <v>#N/A</v>
      </c>
      <c r="I88" s="17" t="e">
        <f>INDEX(Sheet2!$B$1:$CW$1000,MATCH("OPT-BLOCK",Sheet2!$A$1:$A$1000,0),$A88)</f>
        <v>#N/A</v>
      </c>
      <c r="J88" s="31" t="e">
        <f t="shared" si="0"/>
        <v>#N/A</v>
      </c>
      <c r="K88" s="31" t="e">
        <f t="shared" si="1"/>
        <v>#N/A</v>
      </c>
      <c r="L88" s="17" t="e">
        <f>INDEX(Sheet2!$B$1:$CW$1000,MATCH("HOME-Z",Sheet2!$A$1:$A$1000,0),$A88)</f>
        <v>#N/A</v>
      </c>
      <c r="M88" s="17" t="e">
        <f>INDEX(Sheet2!$B$1:$CW$1000,MATCH("O-NO",Sheet2!$A$1:$A$1000,0),$A88)</f>
        <v>#N/A</v>
      </c>
      <c r="N88" s="3" t="e">
        <f>INDEX(Sheet2!$B$1:$CW$1000,MATCH("NC-G01-DIVIDE",Sheet2!$A$1:$A$1000,0),$A88)</f>
        <v>#N/A</v>
      </c>
      <c r="O88" s="3" t="e">
        <f>INDEX(Sheet2!$B$1:$CW$1000,MATCH("NC-TOOLZ-TOL",Sheet2!$A$1:$A$1000,0),$A88)</f>
        <v>#N/A</v>
      </c>
      <c r="P88" s="3" t="e">
        <f>INDEX(Sheet2!$B$1:$CW$1000,MATCH("NC-OPT-FEED-MODE",Sheet2!$A$1:$A$1000,0),$A88)</f>
        <v>#N/A</v>
      </c>
      <c r="Q88" s="3" t="e">
        <f>INDEX(Sheet2!$B$1:$CW$1000,MATCH("NC-AUTO-CLEAR-MODE",Sheet2!$A$1:$A$1000,0),$A88)</f>
        <v>#N/A</v>
      </c>
      <c r="R88" s="3" t="e">
        <f>INDEX(Sheet2!$B$1:$CW$1000,MATCH("NC-AIRCUT-MODE",Sheet2!$A$1:$A$1000,0),$A88)</f>
        <v>#N/A</v>
      </c>
    </row>
    <row r="89" spans="1:18" x14ac:dyDescent="0.15">
      <c r="A89" s="16">
        <v>63</v>
      </c>
      <c r="B89" s="17" t="e">
        <f>INDEX(Sheet2!$B$1:$CW$1000,MATCH("NC-NAME",Sheet2!$A$1:$A$1000,0),$A89)</f>
        <v>#N/A</v>
      </c>
      <c r="C89" s="17" t="e">
        <f>INDEX(Sheet2!$B$1:$CW$1000,MATCH("TOOLNAME",Sheet2!$A$1:$A$1000,0),$A89)</f>
        <v>#N/A</v>
      </c>
      <c r="D89" s="17" t="e">
        <f>INT(INDEX(Sheet2!$B$1:$CW$1000,MATCH("G00-LENGTH",Sheet2!$A$1:$A$1000,0),$A89) /100+ INDEX(Sheet2!$B$1:$CW$1000,MATCH("G01-LENGTH",Sheet2!$A$1:$A$1000,0),$A89)/100)/10</f>
        <v>#N/A</v>
      </c>
      <c r="E89" s="17" t="e">
        <f>INT(INDEX(Sheet2!$B$1:$CW$1000,MATCH("G00-TIME",Sheet2!$A$1:$A$1000,0),$A89)*10 + INDEX(Sheet2!$B$1:$CW$1000,MATCH("G01-TIME",Sheet2!$A$1:$A$1000,0),$A89)*10)/10</f>
        <v>#N/A</v>
      </c>
      <c r="F89" s="17" t="e">
        <f>INDEX(Sheet2!$B$1:$CW$1000,MATCH("BLOCK",Sheet2!$A$1:$A$1000,0),$A89)</f>
        <v>#N/A</v>
      </c>
      <c r="G89" s="17" t="e">
        <f>INT(INDEX(Sheet2!$B$1:$CW$1000,MATCH("OPT-G00-LENGTH",Sheet2!$A$1:$A$1000,0),$A89) /100+ INDEX(Sheet2!$B$1:$CW$1000,MATCH("OPT-G01-LENGTH",Sheet2!$A$1:$A$1000,0),$A89)/100)/10</f>
        <v>#N/A</v>
      </c>
      <c r="H89" s="17" t="e">
        <f>INT(INDEX(Sheet2!$B$1:$CW$1000,MATCH("OPT-G00-TIME",Sheet2!$A$1:$A$1000,0),$A89)*10 + INDEX(Sheet2!$B$1:$CW$1000,MATCH("OPT-G01-TIME",Sheet2!$A$1:$A$1000,0),$A89)*10)/10</f>
        <v>#N/A</v>
      </c>
      <c r="I89" s="17" t="e">
        <f>INDEX(Sheet2!$B$1:$CW$1000,MATCH("OPT-BLOCK",Sheet2!$A$1:$A$1000,0),$A89)</f>
        <v>#N/A</v>
      </c>
      <c r="J89" s="31" t="e">
        <f t="shared" si="0"/>
        <v>#N/A</v>
      </c>
      <c r="K89" s="31" t="e">
        <f t="shared" si="1"/>
        <v>#N/A</v>
      </c>
      <c r="L89" s="17" t="e">
        <f>INDEX(Sheet2!$B$1:$CW$1000,MATCH("HOME-Z",Sheet2!$A$1:$A$1000,0),$A89)</f>
        <v>#N/A</v>
      </c>
      <c r="M89" s="17" t="e">
        <f>INDEX(Sheet2!$B$1:$CW$1000,MATCH("O-NO",Sheet2!$A$1:$A$1000,0),$A89)</f>
        <v>#N/A</v>
      </c>
      <c r="N89" s="3" t="e">
        <f>INDEX(Sheet2!$B$1:$CW$1000,MATCH("NC-G01-DIVIDE",Sheet2!$A$1:$A$1000,0),$A89)</f>
        <v>#N/A</v>
      </c>
      <c r="O89" s="3" t="e">
        <f>INDEX(Sheet2!$B$1:$CW$1000,MATCH("NC-TOOLZ-TOL",Sheet2!$A$1:$A$1000,0),$A89)</f>
        <v>#N/A</v>
      </c>
      <c r="P89" s="3" t="e">
        <f>INDEX(Sheet2!$B$1:$CW$1000,MATCH("NC-OPT-FEED-MODE",Sheet2!$A$1:$A$1000,0),$A89)</f>
        <v>#N/A</v>
      </c>
      <c r="Q89" s="3" t="e">
        <f>INDEX(Sheet2!$B$1:$CW$1000,MATCH("NC-AUTO-CLEAR-MODE",Sheet2!$A$1:$A$1000,0),$A89)</f>
        <v>#N/A</v>
      </c>
      <c r="R89" s="3" t="e">
        <f>INDEX(Sheet2!$B$1:$CW$1000,MATCH("NC-AIRCUT-MODE",Sheet2!$A$1:$A$1000,0),$A89)</f>
        <v>#N/A</v>
      </c>
    </row>
    <row r="90" spans="1:18" x14ac:dyDescent="0.15">
      <c r="A90" s="16">
        <v>64</v>
      </c>
      <c r="B90" s="17" t="e">
        <f>INDEX(Sheet2!$B$1:$CW$1000,MATCH("NC-NAME",Sheet2!$A$1:$A$1000,0),$A90)</f>
        <v>#N/A</v>
      </c>
      <c r="C90" s="17" t="e">
        <f>INDEX(Sheet2!$B$1:$CW$1000,MATCH("TOOLNAME",Sheet2!$A$1:$A$1000,0),$A90)</f>
        <v>#N/A</v>
      </c>
      <c r="D90" s="17" t="e">
        <f>INT(INDEX(Sheet2!$B$1:$CW$1000,MATCH("G00-LENGTH",Sheet2!$A$1:$A$1000,0),$A90) /100+ INDEX(Sheet2!$B$1:$CW$1000,MATCH("G01-LENGTH",Sheet2!$A$1:$A$1000,0),$A90)/100)/10</f>
        <v>#N/A</v>
      </c>
      <c r="E90" s="17" t="e">
        <f>INT(INDEX(Sheet2!$B$1:$CW$1000,MATCH("G00-TIME",Sheet2!$A$1:$A$1000,0),$A90)*10 + INDEX(Sheet2!$B$1:$CW$1000,MATCH("G01-TIME",Sheet2!$A$1:$A$1000,0),$A90)*10)/10</f>
        <v>#N/A</v>
      </c>
      <c r="F90" s="17" t="e">
        <f>INDEX(Sheet2!$B$1:$CW$1000,MATCH("BLOCK",Sheet2!$A$1:$A$1000,0),$A90)</f>
        <v>#N/A</v>
      </c>
      <c r="G90" s="17" t="e">
        <f>INT(INDEX(Sheet2!$B$1:$CW$1000,MATCH("OPT-G00-LENGTH",Sheet2!$A$1:$A$1000,0),$A90) /100+ INDEX(Sheet2!$B$1:$CW$1000,MATCH("OPT-G01-LENGTH",Sheet2!$A$1:$A$1000,0),$A90)/100)/10</f>
        <v>#N/A</v>
      </c>
      <c r="H90" s="17" t="e">
        <f>INT(INDEX(Sheet2!$B$1:$CW$1000,MATCH("OPT-G00-TIME",Sheet2!$A$1:$A$1000,0),$A90)*10 + INDEX(Sheet2!$B$1:$CW$1000,MATCH("OPT-G01-TIME",Sheet2!$A$1:$A$1000,0),$A90)*10)/10</f>
        <v>#N/A</v>
      </c>
      <c r="I90" s="17" t="e">
        <f>INDEX(Sheet2!$B$1:$CW$1000,MATCH("OPT-BLOCK",Sheet2!$A$1:$A$1000,0),$A90)</f>
        <v>#N/A</v>
      </c>
      <c r="J90" s="31" t="e">
        <f t="shared" si="0"/>
        <v>#N/A</v>
      </c>
      <c r="K90" s="31" t="e">
        <f t="shared" si="1"/>
        <v>#N/A</v>
      </c>
      <c r="L90" s="17" t="e">
        <f>INDEX(Sheet2!$B$1:$CW$1000,MATCH("HOME-Z",Sheet2!$A$1:$A$1000,0),$A90)</f>
        <v>#N/A</v>
      </c>
      <c r="M90" s="17" t="e">
        <f>INDEX(Sheet2!$B$1:$CW$1000,MATCH("O-NO",Sheet2!$A$1:$A$1000,0),$A90)</f>
        <v>#N/A</v>
      </c>
      <c r="N90" s="3" t="e">
        <f>INDEX(Sheet2!$B$1:$CW$1000,MATCH("NC-G01-DIVIDE",Sheet2!$A$1:$A$1000,0),$A90)</f>
        <v>#N/A</v>
      </c>
      <c r="O90" s="3" t="e">
        <f>INDEX(Sheet2!$B$1:$CW$1000,MATCH("NC-TOOLZ-TOL",Sheet2!$A$1:$A$1000,0),$A90)</f>
        <v>#N/A</v>
      </c>
      <c r="P90" s="3" t="e">
        <f>INDEX(Sheet2!$B$1:$CW$1000,MATCH("NC-OPT-FEED-MODE",Sheet2!$A$1:$A$1000,0),$A90)</f>
        <v>#N/A</v>
      </c>
      <c r="Q90" s="3" t="e">
        <f>INDEX(Sheet2!$B$1:$CW$1000,MATCH("NC-AUTO-CLEAR-MODE",Sheet2!$A$1:$A$1000,0),$A90)</f>
        <v>#N/A</v>
      </c>
      <c r="R90" s="3" t="e">
        <f>INDEX(Sheet2!$B$1:$CW$1000,MATCH("NC-AIRCUT-MODE",Sheet2!$A$1:$A$1000,0),$A90)</f>
        <v>#N/A</v>
      </c>
    </row>
    <row r="91" spans="1:18" x14ac:dyDescent="0.15">
      <c r="A91" s="16">
        <v>65</v>
      </c>
      <c r="B91" s="17" t="e">
        <f>INDEX(Sheet2!$B$1:$CW$1000,MATCH("NC-NAME",Sheet2!$A$1:$A$1000,0),$A91)</f>
        <v>#N/A</v>
      </c>
      <c r="C91" s="17" t="e">
        <f>INDEX(Sheet2!$B$1:$CW$1000,MATCH("TOOLNAME",Sheet2!$A$1:$A$1000,0),$A91)</f>
        <v>#N/A</v>
      </c>
      <c r="D91" s="17" t="e">
        <f>INT(INDEX(Sheet2!$B$1:$CW$1000,MATCH("G00-LENGTH",Sheet2!$A$1:$A$1000,0),$A91) /100+ INDEX(Sheet2!$B$1:$CW$1000,MATCH("G01-LENGTH",Sheet2!$A$1:$A$1000,0),$A91)/100)/10</f>
        <v>#N/A</v>
      </c>
      <c r="E91" s="17" t="e">
        <f>INT(INDEX(Sheet2!$B$1:$CW$1000,MATCH("G00-TIME",Sheet2!$A$1:$A$1000,0),$A91)*10 + INDEX(Sheet2!$B$1:$CW$1000,MATCH("G01-TIME",Sheet2!$A$1:$A$1000,0),$A91)*10)/10</f>
        <v>#N/A</v>
      </c>
      <c r="F91" s="17" t="e">
        <f>INDEX(Sheet2!$B$1:$CW$1000,MATCH("BLOCK",Sheet2!$A$1:$A$1000,0),$A91)</f>
        <v>#N/A</v>
      </c>
      <c r="G91" s="17" t="e">
        <f>INT(INDEX(Sheet2!$B$1:$CW$1000,MATCH("OPT-G00-LENGTH",Sheet2!$A$1:$A$1000,0),$A91) /100+ INDEX(Sheet2!$B$1:$CW$1000,MATCH("OPT-G01-LENGTH",Sheet2!$A$1:$A$1000,0),$A91)/100)/10</f>
        <v>#N/A</v>
      </c>
      <c r="H91" s="17" t="e">
        <f>INT(INDEX(Sheet2!$B$1:$CW$1000,MATCH("OPT-G00-TIME",Sheet2!$A$1:$A$1000,0),$A91)*10 + INDEX(Sheet2!$B$1:$CW$1000,MATCH("OPT-G01-TIME",Sheet2!$A$1:$A$1000,0),$A91)*10)/10</f>
        <v>#N/A</v>
      </c>
      <c r="I91" s="17" t="e">
        <f>INDEX(Sheet2!$B$1:$CW$1000,MATCH("OPT-BLOCK",Sheet2!$A$1:$A$1000,0),$A91)</f>
        <v>#N/A</v>
      </c>
      <c r="J91" s="31" t="e">
        <f t="shared" si="0"/>
        <v>#N/A</v>
      </c>
      <c r="K91" s="31" t="e">
        <f t="shared" si="1"/>
        <v>#N/A</v>
      </c>
      <c r="L91" s="17" t="e">
        <f>INDEX(Sheet2!$B$1:$CW$1000,MATCH("HOME-Z",Sheet2!$A$1:$A$1000,0),$A91)</f>
        <v>#N/A</v>
      </c>
      <c r="M91" s="17" t="e">
        <f>INDEX(Sheet2!$B$1:$CW$1000,MATCH("O-NO",Sheet2!$A$1:$A$1000,0),$A91)</f>
        <v>#N/A</v>
      </c>
      <c r="N91" s="3" t="e">
        <f>INDEX(Sheet2!$B$1:$CW$1000,MATCH("NC-G01-DIVIDE",Sheet2!$A$1:$A$1000,0),$A91)</f>
        <v>#N/A</v>
      </c>
      <c r="O91" s="3" t="e">
        <f>INDEX(Sheet2!$B$1:$CW$1000,MATCH("NC-TOOLZ-TOL",Sheet2!$A$1:$A$1000,0),$A91)</f>
        <v>#N/A</v>
      </c>
      <c r="P91" s="3" t="e">
        <f>INDEX(Sheet2!$B$1:$CW$1000,MATCH("NC-OPT-FEED-MODE",Sheet2!$A$1:$A$1000,0),$A91)</f>
        <v>#N/A</v>
      </c>
      <c r="Q91" s="3" t="e">
        <f>INDEX(Sheet2!$B$1:$CW$1000,MATCH("NC-AUTO-CLEAR-MODE",Sheet2!$A$1:$A$1000,0),$A91)</f>
        <v>#N/A</v>
      </c>
      <c r="R91" s="3" t="e">
        <f>INDEX(Sheet2!$B$1:$CW$1000,MATCH("NC-AIRCUT-MODE",Sheet2!$A$1:$A$1000,0),$A91)</f>
        <v>#N/A</v>
      </c>
    </row>
    <row r="92" spans="1:18" x14ac:dyDescent="0.15">
      <c r="A92" s="16">
        <v>66</v>
      </c>
      <c r="B92" s="17" t="e">
        <f>INDEX(Sheet2!$B$1:$CW$1000,MATCH("NC-NAME",Sheet2!$A$1:$A$1000,0),$A92)</f>
        <v>#N/A</v>
      </c>
      <c r="C92" s="17" t="e">
        <f>INDEX(Sheet2!$B$1:$CW$1000,MATCH("TOOLNAME",Sheet2!$A$1:$A$1000,0),$A92)</f>
        <v>#N/A</v>
      </c>
      <c r="D92" s="17" t="e">
        <f>INT(INDEX(Sheet2!$B$1:$CW$1000,MATCH("G00-LENGTH",Sheet2!$A$1:$A$1000,0),$A92) /100+ INDEX(Sheet2!$B$1:$CW$1000,MATCH("G01-LENGTH",Sheet2!$A$1:$A$1000,0),$A92)/100)/10</f>
        <v>#N/A</v>
      </c>
      <c r="E92" s="17" t="e">
        <f>INT(INDEX(Sheet2!$B$1:$CW$1000,MATCH("G00-TIME",Sheet2!$A$1:$A$1000,0),$A92)*10 + INDEX(Sheet2!$B$1:$CW$1000,MATCH("G01-TIME",Sheet2!$A$1:$A$1000,0),$A92)*10)/10</f>
        <v>#N/A</v>
      </c>
      <c r="F92" s="17" t="e">
        <f>INDEX(Sheet2!$B$1:$CW$1000,MATCH("BLOCK",Sheet2!$A$1:$A$1000,0),$A92)</f>
        <v>#N/A</v>
      </c>
      <c r="G92" s="17" t="e">
        <f>INT(INDEX(Sheet2!$B$1:$CW$1000,MATCH("OPT-G00-LENGTH",Sheet2!$A$1:$A$1000,0),$A92) /100+ INDEX(Sheet2!$B$1:$CW$1000,MATCH("OPT-G01-LENGTH",Sheet2!$A$1:$A$1000,0),$A92)/100)/10</f>
        <v>#N/A</v>
      </c>
      <c r="H92" s="17" t="e">
        <f>INT(INDEX(Sheet2!$B$1:$CW$1000,MATCH("OPT-G00-TIME",Sheet2!$A$1:$A$1000,0),$A92)*10 + INDEX(Sheet2!$B$1:$CW$1000,MATCH("OPT-G01-TIME",Sheet2!$A$1:$A$1000,0),$A92)*10)/10</f>
        <v>#N/A</v>
      </c>
      <c r="I92" s="17" t="e">
        <f>INDEX(Sheet2!$B$1:$CW$1000,MATCH("OPT-BLOCK",Sheet2!$A$1:$A$1000,0),$A92)</f>
        <v>#N/A</v>
      </c>
      <c r="J92" s="31" t="e">
        <f t="shared" ref="J92:J127" si="2">G92/D92</f>
        <v>#N/A</v>
      </c>
      <c r="K92" s="31" t="e">
        <f t="shared" ref="K92:K127" si="3">H92/E92</f>
        <v>#N/A</v>
      </c>
      <c r="L92" s="17" t="e">
        <f>INDEX(Sheet2!$B$1:$CW$1000,MATCH("HOME-Z",Sheet2!$A$1:$A$1000,0),$A92)</f>
        <v>#N/A</v>
      </c>
      <c r="M92" s="17" t="e">
        <f>INDEX(Sheet2!$B$1:$CW$1000,MATCH("O-NO",Sheet2!$A$1:$A$1000,0),$A92)</f>
        <v>#N/A</v>
      </c>
      <c r="N92" s="3" t="e">
        <f>INDEX(Sheet2!$B$1:$CW$1000,MATCH("NC-G01-DIVIDE",Sheet2!$A$1:$A$1000,0),$A92)</f>
        <v>#N/A</v>
      </c>
      <c r="O92" s="3" t="e">
        <f>INDEX(Sheet2!$B$1:$CW$1000,MATCH("NC-TOOLZ-TOL",Sheet2!$A$1:$A$1000,0),$A92)</f>
        <v>#N/A</v>
      </c>
      <c r="P92" s="3" t="e">
        <f>INDEX(Sheet2!$B$1:$CW$1000,MATCH("NC-OPT-FEED-MODE",Sheet2!$A$1:$A$1000,0),$A92)</f>
        <v>#N/A</v>
      </c>
      <c r="Q92" s="3" t="e">
        <f>INDEX(Sheet2!$B$1:$CW$1000,MATCH("NC-AUTO-CLEAR-MODE",Sheet2!$A$1:$A$1000,0),$A92)</f>
        <v>#N/A</v>
      </c>
      <c r="R92" s="3" t="e">
        <f>INDEX(Sheet2!$B$1:$CW$1000,MATCH("NC-AIRCUT-MODE",Sheet2!$A$1:$A$1000,0),$A92)</f>
        <v>#N/A</v>
      </c>
    </row>
    <row r="93" spans="1:18" x14ac:dyDescent="0.15">
      <c r="A93" s="16">
        <v>67</v>
      </c>
      <c r="B93" s="17" t="e">
        <f>INDEX(Sheet2!$B$1:$CW$1000,MATCH("NC-NAME",Sheet2!$A$1:$A$1000,0),$A93)</f>
        <v>#N/A</v>
      </c>
      <c r="C93" s="17" t="e">
        <f>INDEX(Sheet2!$B$1:$CW$1000,MATCH("TOOLNAME",Sheet2!$A$1:$A$1000,0),$A93)</f>
        <v>#N/A</v>
      </c>
      <c r="D93" s="17" t="e">
        <f>INT(INDEX(Sheet2!$B$1:$CW$1000,MATCH("G00-LENGTH",Sheet2!$A$1:$A$1000,0),$A93) /100+ INDEX(Sheet2!$B$1:$CW$1000,MATCH("G01-LENGTH",Sheet2!$A$1:$A$1000,0),$A93)/100)/10</f>
        <v>#N/A</v>
      </c>
      <c r="E93" s="17" t="e">
        <f>INT(INDEX(Sheet2!$B$1:$CW$1000,MATCH("G00-TIME",Sheet2!$A$1:$A$1000,0),$A93)*10 + INDEX(Sheet2!$B$1:$CW$1000,MATCH("G01-TIME",Sheet2!$A$1:$A$1000,0),$A93)*10)/10</f>
        <v>#N/A</v>
      </c>
      <c r="F93" s="17" t="e">
        <f>INDEX(Sheet2!$B$1:$CW$1000,MATCH("BLOCK",Sheet2!$A$1:$A$1000,0),$A93)</f>
        <v>#N/A</v>
      </c>
      <c r="G93" s="17" t="e">
        <f>INT(INDEX(Sheet2!$B$1:$CW$1000,MATCH("OPT-G00-LENGTH",Sheet2!$A$1:$A$1000,0),$A93) /100+ INDEX(Sheet2!$B$1:$CW$1000,MATCH("OPT-G01-LENGTH",Sheet2!$A$1:$A$1000,0),$A93)/100)/10</f>
        <v>#N/A</v>
      </c>
      <c r="H93" s="17" t="e">
        <f>INT(INDEX(Sheet2!$B$1:$CW$1000,MATCH("OPT-G00-TIME",Sheet2!$A$1:$A$1000,0),$A93)*10 + INDEX(Sheet2!$B$1:$CW$1000,MATCH("OPT-G01-TIME",Sheet2!$A$1:$A$1000,0),$A93)*10)/10</f>
        <v>#N/A</v>
      </c>
      <c r="I93" s="17" t="e">
        <f>INDEX(Sheet2!$B$1:$CW$1000,MATCH("OPT-BLOCK",Sheet2!$A$1:$A$1000,0),$A93)</f>
        <v>#N/A</v>
      </c>
      <c r="J93" s="31" t="e">
        <f t="shared" si="2"/>
        <v>#N/A</v>
      </c>
      <c r="K93" s="31" t="e">
        <f t="shared" si="3"/>
        <v>#N/A</v>
      </c>
      <c r="L93" s="17" t="e">
        <f>INDEX(Sheet2!$B$1:$CW$1000,MATCH("HOME-Z",Sheet2!$A$1:$A$1000,0),$A93)</f>
        <v>#N/A</v>
      </c>
      <c r="M93" s="17" t="e">
        <f>INDEX(Sheet2!$B$1:$CW$1000,MATCH("O-NO",Sheet2!$A$1:$A$1000,0),$A93)</f>
        <v>#N/A</v>
      </c>
      <c r="N93" s="3" t="e">
        <f>INDEX(Sheet2!$B$1:$CW$1000,MATCH("NC-G01-DIVIDE",Sheet2!$A$1:$A$1000,0),$A93)</f>
        <v>#N/A</v>
      </c>
      <c r="O93" s="3" t="e">
        <f>INDEX(Sheet2!$B$1:$CW$1000,MATCH("NC-TOOLZ-TOL",Sheet2!$A$1:$A$1000,0),$A93)</f>
        <v>#N/A</v>
      </c>
      <c r="P93" s="3" t="e">
        <f>INDEX(Sheet2!$B$1:$CW$1000,MATCH("NC-OPT-FEED-MODE",Sheet2!$A$1:$A$1000,0),$A93)</f>
        <v>#N/A</v>
      </c>
      <c r="Q93" s="3" t="e">
        <f>INDEX(Sheet2!$B$1:$CW$1000,MATCH("NC-AUTO-CLEAR-MODE",Sheet2!$A$1:$A$1000,0),$A93)</f>
        <v>#N/A</v>
      </c>
      <c r="R93" s="3" t="e">
        <f>INDEX(Sheet2!$B$1:$CW$1000,MATCH("NC-AIRCUT-MODE",Sheet2!$A$1:$A$1000,0),$A93)</f>
        <v>#N/A</v>
      </c>
    </row>
    <row r="94" spans="1:18" x14ac:dyDescent="0.15">
      <c r="A94" s="16">
        <v>68</v>
      </c>
      <c r="B94" s="17" t="e">
        <f>INDEX(Sheet2!$B$1:$CW$1000,MATCH("NC-NAME",Sheet2!$A$1:$A$1000,0),$A94)</f>
        <v>#N/A</v>
      </c>
      <c r="C94" s="17" t="e">
        <f>INDEX(Sheet2!$B$1:$CW$1000,MATCH("TOOLNAME",Sheet2!$A$1:$A$1000,0),$A94)</f>
        <v>#N/A</v>
      </c>
      <c r="D94" s="17" t="e">
        <f>INT(INDEX(Sheet2!$B$1:$CW$1000,MATCH("G00-LENGTH",Sheet2!$A$1:$A$1000,0),$A94) /100+ INDEX(Sheet2!$B$1:$CW$1000,MATCH("G01-LENGTH",Sheet2!$A$1:$A$1000,0),$A94)/100)/10</f>
        <v>#N/A</v>
      </c>
      <c r="E94" s="17" t="e">
        <f>INT(INDEX(Sheet2!$B$1:$CW$1000,MATCH("G00-TIME",Sheet2!$A$1:$A$1000,0),$A94)*10 + INDEX(Sheet2!$B$1:$CW$1000,MATCH("G01-TIME",Sheet2!$A$1:$A$1000,0),$A94)*10)/10</f>
        <v>#N/A</v>
      </c>
      <c r="F94" s="17" t="e">
        <f>INDEX(Sheet2!$B$1:$CW$1000,MATCH("BLOCK",Sheet2!$A$1:$A$1000,0),$A94)</f>
        <v>#N/A</v>
      </c>
      <c r="G94" s="17" t="e">
        <f>INT(INDEX(Sheet2!$B$1:$CW$1000,MATCH("OPT-G00-LENGTH",Sheet2!$A$1:$A$1000,0),$A94) /100+ INDEX(Sheet2!$B$1:$CW$1000,MATCH("OPT-G01-LENGTH",Sheet2!$A$1:$A$1000,0),$A94)/100)/10</f>
        <v>#N/A</v>
      </c>
      <c r="H94" s="17" t="e">
        <f>INT(INDEX(Sheet2!$B$1:$CW$1000,MATCH("OPT-G00-TIME",Sheet2!$A$1:$A$1000,0),$A94)*10 + INDEX(Sheet2!$B$1:$CW$1000,MATCH("OPT-G01-TIME",Sheet2!$A$1:$A$1000,0),$A94)*10)/10</f>
        <v>#N/A</v>
      </c>
      <c r="I94" s="17" t="e">
        <f>INDEX(Sheet2!$B$1:$CW$1000,MATCH("OPT-BLOCK",Sheet2!$A$1:$A$1000,0),$A94)</f>
        <v>#N/A</v>
      </c>
      <c r="J94" s="31" t="e">
        <f t="shared" si="2"/>
        <v>#N/A</v>
      </c>
      <c r="K94" s="31" t="e">
        <f t="shared" si="3"/>
        <v>#N/A</v>
      </c>
      <c r="L94" s="17" t="e">
        <f>INDEX(Sheet2!$B$1:$CW$1000,MATCH("HOME-Z",Sheet2!$A$1:$A$1000,0),$A94)</f>
        <v>#N/A</v>
      </c>
      <c r="M94" s="17" t="e">
        <f>INDEX(Sheet2!$B$1:$CW$1000,MATCH("O-NO",Sheet2!$A$1:$A$1000,0),$A94)</f>
        <v>#N/A</v>
      </c>
      <c r="N94" s="3" t="e">
        <f>INDEX(Sheet2!$B$1:$CW$1000,MATCH("NC-G01-DIVIDE",Sheet2!$A$1:$A$1000,0),$A94)</f>
        <v>#N/A</v>
      </c>
      <c r="O94" s="3" t="e">
        <f>INDEX(Sheet2!$B$1:$CW$1000,MATCH("NC-TOOLZ-TOL",Sheet2!$A$1:$A$1000,0),$A94)</f>
        <v>#N/A</v>
      </c>
      <c r="P94" s="3" t="e">
        <f>INDEX(Sheet2!$B$1:$CW$1000,MATCH("NC-OPT-FEED-MODE",Sheet2!$A$1:$A$1000,0),$A94)</f>
        <v>#N/A</v>
      </c>
      <c r="Q94" s="3" t="e">
        <f>INDEX(Sheet2!$B$1:$CW$1000,MATCH("NC-AUTO-CLEAR-MODE",Sheet2!$A$1:$A$1000,0),$A94)</f>
        <v>#N/A</v>
      </c>
      <c r="R94" s="3" t="e">
        <f>INDEX(Sheet2!$B$1:$CW$1000,MATCH("NC-AIRCUT-MODE",Sheet2!$A$1:$A$1000,0),$A94)</f>
        <v>#N/A</v>
      </c>
    </row>
    <row r="95" spans="1:18" x14ac:dyDescent="0.15">
      <c r="A95" s="16">
        <v>69</v>
      </c>
      <c r="B95" s="17" t="e">
        <f>INDEX(Sheet2!$B$1:$CW$1000,MATCH("NC-NAME",Sheet2!$A$1:$A$1000,0),$A95)</f>
        <v>#N/A</v>
      </c>
      <c r="C95" s="17" t="e">
        <f>INDEX(Sheet2!$B$1:$CW$1000,MATCH("TOOLNAME",Sheet2!$A$1:$A$1000,0),$A95)</f>
        <v>#N/A</v>
      </c>
      <c r="D95" s="17" t="e">
        <f>INT(INDEX(Sheet2!$B$1:$CW$1000,MATCH("G00-LENGTH",Sheet2!$A$1:$A$1000,0),$A95) /100+ INDEX(Sheet2!$B$1:$CW$1000,MATCH("G01-LENGTH",Sheet2!$A$1:$A$1000,0),$A95)/100)/10</f>
        <v>#N/A</v>
      </c>
      <c r="E95" s="17" t="e">
        <f>INT(INDEX(Sheet2!$B$1:$CW$1000,MATCH("G00-TIME",Sheet2!$A$1:$A$1000,0),$A95)*10 + INDEX(Sheet2!$B$1:$CW$1000,MATCH("G01-TIME",Sheet2!$A$1:$A$1000,0),$A95)*10)/10</f>
        <v>#N/A</v>
      </c>
      <c r="F95" s="17" t="e">
        <f>INDEX(Sheet2!$B$1:$CW$1000,MATCH("BLOCK",Sheet2!$A$1:$A$1000,0),$A95)</f>
        <v>#N/A</v>
      </c>
      <c r="G95" s="17" t="e">
        <f>INT(INDEX(Sheet2!$B$1:$CW$1000,MATCH("OPT-G00-LENGTH",Sheet2!$A$1:$A$1000,0),$A95) /100+ INDEX(Sheet2!$B$1:$CW$1000,MATCH("OPT-G01-LENGTH",Sheet2!$A$1:$A$1000,0),$A95)/100)/10</f>
        <v>#N/A</v>
      </c>
      <c r="H95" s="17" t="e">
        <f>INT(INDEX(Sheet2!$B$1:$CW$1000,MATCH("OPT-G00-TIME",Sheet2!$A$1:$A$1000,0),$A95)*10 + INDEX(Sheet2!$B$1:$CW$1000,MATCH("OPT-G01-TIME",Sheet2!$A$1:$A$1000,0),$A95)*10)/10</f>
        <v>#N/A</v>
      </c>
      <c r="I95" s="17" t="e">
        <f>INDEX(Sheet2!$B$1:$CW$1000,MATCH("OPT-BLOCK",Sheet2!$A$1:$A$1000,0),$A95)</f>
        <v>#N/A</v>
      </c>
      <c r="J95" s="31" t="e">
        <f t="shared" si="2"/>
        <v>#N/A</v>
      </c>
      <c r="K95" s="31" t="e">
        <f t="shared" si="3"/>
        <v>#N/A</v>
      </c>
      <c r="L95" s="17" t="e">
        <f>INDEX(Sheet2!$B$1:$CW$1000,MATCH("HOME-Z",Sheet2!$A$1:$A$1000,0),$A95)</f>
        <v>#N/A</v>
      </c>
      <c r="M95" s="17" t="e">
        <f>INDEX(Sheet2!$B$1:$CW$1000,MATCH("O-NO",Sheet2!$A$1:$A$1000,0),$A95)</f>
        <v>#N/A</v>
      </c>
      <c r="N95" s="3" t="e">
        <f>INDEX(Sheet2!$B$1:$CW$1000,MATCH("NC-G01-DIVIDE",Sheet2!$A$1:$A$1000,0),$A95)</f>
        <v>#N/A</v>
      </c>
      <c r="O95" s="3" t="e">
        <f>INDEX(Sheet2!$B$1:$CW$1000,MATCH("NC-TOOLZ-TOL",Sheet2!$A$1:$A$1000,0),$A95)</f>
        <v>#N/A</v>
      </c>
      <c r="P95" s="3" t="e">
        <f>INDEX(Sheet2!$B$1:$CW$1000,MATCH("NC-OPT-FEED-MODE",Sheet2!$A$1:$A$1000,0),$A95)</f>
        <v>#N/A</v>
      </c>
      <c r="Q95" s="3" t="e">
        <f>INDEX(Sheet2!$B$1:$CW$1000,MATCH("NC-AUTO-CLEAR-MODE",Sheet2!$A$1:$A$1000,0),$A95)</f>
        <v>#N/A</v>
      </c>
      <c r="R95" s="3" t="e">
        <f>INDEX(Sheet2!$B$1:$CW$1000,MATCH("NC-AIRCUT-MODE",Sheet2!$A$1:$A$1000,0),$A95)</f>
        <v>#N/A</v>
      </c>
    </row>
    <row r="96" spans="1:18" x14ac:dyDescent="0.15">
      <c r="A96" s="16">
        <v>70</v>
      </c>
      <c r="B96" s="17" t="e">
        <f>INDEX(Sheet2!$B$1:$CW$1000,MATCH("NC-NAME",Sheet2!$A$1:$A$1000,0),$A96)</f>
        <v>#N/A</v>
      </c>
      <c r="C96" s="17" t="e">
        <f>INDEX(Sheet2!$B$1:$CW$1000,MATCH("TOOLNAME",Sheet2!$A$1:$A$1000,0),$A96)</f>
        <v>#N/A</v>
      </c>
      <c r="D96" s="17" t="e">
        <f>INT(INDEX(Sheet2!$B$1:$CW$1000,MATCH("G00-LENGTH",Sheet2!$A$1:$A$1000,0),$A96) /100+ INDEX(Sheet2!$B$1:$CW$1000,MATCH("G01-LENGTH",Sheet2!$A$1:$A$1000,0),$A96)/100)/10</f>
        <v>#N/A</v>
      </c>
      <c r="E96" s="17" t="e">
        <f>INT(INDEX(Sheet2!$B$1:$CW$1000,MATCH("G00-TIME",Sheet2!$A$1:$A$1000,0),$A96)*10 + INDEX(Sheet2!$B$1:$CW$1000,MATCH("G01-TIME",Sheet2!$A$1:$A$1000,0),$A96)*10)/10</f>
        <v>#N/A</v>
      </c>
      <c r="F96" s="17" t="e">
        <f>INDEX(Sheet2!$B$1:$CW$1000,MATCH("BLOCK",Sheet2!$A$1:$A$1000,0),$A96)</f>
        <v>#N/A</v>
      </c>
      <c r="G96" s="17" t="e">
        <f>INT(INDEX(Sheet2!$B$1:$CW$1000,MATCH("OPT-G00-LENGTH",Sheet2!$A$1:$A$1000,0),$A96) /100+ INDEX(Sheet2!$B$1:$CW$1000,MATCH("OPT-G01-LENGTH",Sheet2!$A$1:$A$1000,0),$A96)/100)/10</f>
        <v>#N/A</v>
      </c>
      <c r="H96" s="17" t="e">
        <f>INT(INDEX(Sheet2!$B$1:$CW$1000,MATCH("OPT-G00-TIME",Sheet2!$A$1:$A$1000,0),$A96)*10 + INDEX(Sheet2!$B$1:$CW$1000,MATCH("OPT-G01-TIME",Sheet2!$A$1:$A$1000,0),$A96)*10)/10</f>
        <v>#N/A</v>
      </c>
      <c r="I96" s="17" t="e">
        <f>INDEX(Sheet2!$B$1:$CW$1000,MATCH("OPT-BLOCK",Sheet2!$A$1:$A$1000,0),$A96)</f>
        <v>#N/A</v>
      </c>
      <c r="J96" s="31" t="e">
        <f t="shared" si="2"/>
        <v>#N/A</v>
      </c>
      <c r="K96" s="31" t="e">
        <f t="shared" si="3"/>
        <v>#N/A</v>
      </c>
      <c r="L96" s="17" t="e">
        <f>INDEX(Sheet2!$B$1:$CW$1000,MATCH("HOME-Z",Sheet2!$A$1:$A$1000,0),$A96)</f>
        <v>#N/A</v>
      </c>
      <c r="M96" s="17" t="e">
        <f>INDEX(Sheet2!$B$1:$CW$1000,MATCH("O-NO",Sheet2!$A$1:$A$1000,0),$A96)</f>
        <v>#N/A</v>
      </c>
      <c r="N96" s="3" t="e">
        <f>INDEX(Sheet2!$B$1:$CW$1000,MATCH("NC-G01-DIVIDE",Sheet2!$A$1:$A$1000,0),$A96)</f>
        <v>#N/A</v>
      </c>
      <c r="O96" s="3" t="e">
        <f>INDEX(Sheet2!$B$1:$CW$1000,MATCH("NC-TOOLZ-TOL",Sheet2!$A$1:$A$1000,0),$A96)</f>
        <v>#N/A</v>
      </c>
      <c r="P96" s="3" t="e">
        <f>INDEX(Sheet2!$B$1:$CW$1000,MATCH("NC-OPT-FEED-MODE",Sheet2!$A$1:$A$1000,0),$A96)</f>
        <v>#N/A</v>
      </c>
      <c r="Q96" s="3" t="e">
        <f>INDEX(Sheet2!$B$1:$CW$1000,MATCH("NC-AUTO-CLEAR-MODE",Sheet2!$A$1:$A$1000,0),$A96)</f>
        <v>#N/A</v>
      </c>
      <c r="R96" s="3" t="e">
        <f>INDEX(Sheet2!$B$1:$CW$1000,MATCH("NC-AIRCUT-MODE",Sheet2!$A$1:$A$1000,0),$A96)</f>
        <v>#N/A</v>
      </c>
    </row>
    <row r="97" spans="1:18" x14ac:dyDescent="0.15">
      <c r="A97" s="16">
        <v>71</v>
      </c>
      <c r="B97" s="17" t="e">
        <f>INDEX(Sheet2!$B$1:$CW$1000,MATCH("NC-NAME",Sheet2!$A$1:$A$1000,0),$A97)</f>
        <v>#N/A</v>
      </c>
      <c r="C97" s="17" t="e">
        <f>INDEX(Sheet2!$B$1:$CW$1000,MATCH("TOOLNAME",Sheet2!$A$1:$A$1000,0),$A97)</f>
        <v>#N/A</v>
      </c>
      <c r="D97" s="17" t="e">
        <f>INT(INDEX(Sheet2!$B$1:$CW$1000,MATCH("G00-LENGTH",Sheet2!$A$1:$A$1000,0),$A97) /100+ INDEX(Sheet2!$B$1:$CW$1000,MATCH("G01-LENGTH",Sheet2!$A$1:$A$1000,0),$A97)/100)/10</f>
        <v>#N/A</v>
      </c>
      <c r="E97" s="17" t="e">
        <f>INT(INDEX(Sheet2!$B$1:$CW$1000,MATCH("G00-TIME",Sheet2!$A$1:$A$1000,0),$A97)*10 + INDEX(Sheet2!$B$1:$CW$1000,MATCH("G01-TIME",Sheet2!$A$1:$A$1000,0),$A97)*10)/10</f>
        <v>#N/A</v>
      </c>
      <c r="F97" s="17" t="e">
        <f>INDEX(Sheet2!$B$1:$CW$1000,MATCH("BLOCK",Sheet2!$A$1:$A$1000,0),$A97)</f>
        <v>#N/A</v>
      </c>
      <c r="G97" s="17" t="e">
        <f>INT(INDEX(Sheet2!$B$1:$CW$1000,MATCH("OPT-G00-LENGTH",Sheet2!$A$1:$A$1000,0),$A97) /100+ INDEX(Sheet2!$B$1:$CW$1000,MATCH("OPT-G01-LENGTH",Sheet2!$A$1:$A$1000,0),$A97)/100)/10</f>
        <v>#N/A</v>
      </c>
      <c r="H97" s="17" t="e">
        <f>INT(INDEX(Sheet2!$B$1:$CW$1000,MATCH("OPT-G00-TIME",Sheet2!$A$1:$A$1000,0),$A97)*10 + INDEX(Sheet2!$B$1:$CW$1000,MATCH("OPT-G01-TIME",Sheet2!$A$1:$A$1000,0),$A97)*10)/10</f>
        <v>#N/A</v>
      </c>
      <c r="I97" s="17" t="e">
        <f>INDEX(Sheet2!$B$1:$CW$1000,MATCH("OPT-BLOCK",Sheet2!$A$1:$A$1000,0),$A97)</f>
        <v>#N/A</v>
      </c>
      <c r="J97" s="31" t="e">
        <f t="shared" si="2"/>
        <v>#N/A</v>
      </c>
      <c r="K97" s="31" t="e">
        <f t="shared" si="3"/>
        <v>#N/A</v>
      </c>
      <c r="L97" s="17" t="e">
        <f>INDEX(Sheet2!$B$1:$CW$1000,MATCH("HOME-Z",Sheet2!$A$1:$A$1000,0),$A97)</f>
        <v>#N/A</v>
      </c>
      <c r="M97" s="17" t="e">
        <f>INDEX(Sheet2!$B$1:$CW$1000,MATCH("O-NO",Sheet2!$A$1:$A$1000,0),$A97)</f>
        <v>#N/A</v>
      </c>
      <c r="N97" s="3" t="e">
        <f>INDEX(Sheet2!$B$1:$CW$1000,MATCH("NC-G01-DIVIDE",Sheet2!$A$1:$A$1000,0),$A97)</f>
        <v>#N/A</v>
      </c>
      <c r="O97" s="3" t="e">
        <f>INDEX(Sheet2!$B$1:$CW$1000,MATCH("NC-TOOLZ-TOL",Sheet2!$A$1:$A$1000,0),$A97)</f>
        <v>#N/A</v>
      </c>
      <c r="P97" s="3" t="e">
        <f>INDEX(Sheet2!$B$1:$CW$1000,MATCH("NC-OPT-FEED-MODE",Sheet2!$A$1:$A$1000,0),$A97)</f>
        <v>#N/A</v>
      </c>
      <c r="Q97" s="3" t="e">
        <f>INDEX(Sheet2!$B$1:$CW$1000,MATCH("NC-AUTO-CLEAR-MODE",Sheet2!$A$1:$A$1000,0),$A97)</f>
        <v>#N/A</v>
      </c>
      <c r="R97" s="3" t="e">
        <f>INDEX(Sheet2!$B$1:$CW$1000,MATCH("NC-AIRCUT-MODE",Sheet2!$A$1:$A$1000,0),$A97)</f>
        <v>#N/A</v>
      </c>
    </row>
    <row r="98" spans="1:18" x14ac:dyDescent="0.15">
      <c r="A98" s="16">
        <v>72</v>
      </c>
      <c r="B98" s="17" t="e">
        <f>INDEX(Sheet2!$B$1:$CW$1000,MATCH("NC-NAME",Sheet2!$A$1:$A$1000,0),$A98)</f>
        <v>#N/A</v>
      </c>
      <c r="C98" s="17" t="e">
        <f>INDEX(Sheet2!$B$1:$CW$1000,MATCH("TOOLNAME",Sheet2!$A$1:$A$1000,0),$A98)</f>
        <v>#N/A</v>
      </c>
      <c r="D98" s="17" t="e">
        <f>INT(INDEX(Sheet2!$B$1:$CW$1000,MATCH("G00-LENGTH",Sheet2!$A$1:$A$1000,0),$A98) /100+ INDEX(Sheet2!$B$1:$CW$1000,MATCH("G01-LENGTH",Sheet2!$A$1:$A$1000,0),$A98)/100)/10</f>
        <v>#N/A</v>
      </c>
      <c r="E98" s="17" t="e">
        <f>INT(INDEX(Sheet2!$B$1:$CW$1000,MATCH("G00-TIME",Sheet2!$A$1:$A$1000,0),$A98)*10 + INDEX(Sheet2!$B$1:$CW$1000,MATCH("G01-TIME",Sheet2!$A$1:$A$1000,0),$A98)*10)/10</f>
        <v>#N/A</v>
      </c>
      <c r="F98" s="17" t="e">
        <f>INDEX(Sheet2!$B$1:$CW$1000,MATCH("BLOCK",Sheet2!$A$1:$A$1000,0),$A98)</f>
        <v>#N/A</v>
      </c>
      <c r="G98" s="17" t="e">
        <f>INT(INDEX(Sheet2!$B$1:$CW$1000,MATCH("OPT-G00-LENGTH",Sheet2!$A$1:$A$1000,0),$A98) /100+ INDEX(Sheet2!$B$1:$CW$1000,MATCH("OPT-G01-LENGTH",Sheet2!$A$1:$A$1000,0),$A98)/100)/10</f>
        <v>#N/A</v>
      </c>
      <c r="H98" s="17" t="e">
        <f>INT(INDEX(Sheet2!$B$1:$CW$1000,MATCH("OPT-G00-TIME",Sheet2!$A$1:$A$1000,0),$A98)*10 + INDEX(Sheet2!$B$1:$CW$1000,MATCH("OPT-G01-TIME",Sheet2!$A$1:$A$1000,0),$A98)*10)/10</f>
        <v>#N/A</v>
      </c>
      <c r="I98" s="17" t="e">
        <f>INDEX(Sheet2!$B$1:$CW$1000,MATCH("OPT-BLOCK",Sheet2!$A$1:$A$1000,0),$A98)</f>
        <v>#N/A</v>
      </c>
      <c r="J98" s="31" t="e">
        <f t="shared" si="2"/>
        <v>#N/A</v>
      </c>
      <c r="K98" s="31" t="e">
        <f t="shared" si="3"/>
        <v>#N/A</v>
      </c>
      <c r="L98" s="17" t="e">
        <f>INDEX(Sheet2!$B$1:$CW$1000,MATCH("HOME-Z",Sheet2!$A$1:$A$1000,0),$A98)</f>
        <v>#N/A</v>
      </c>
      <c r="M98" s="17" t="e">
        <f>INDEX(Sheet2!$B$1:$CW$1000,MATCH("O-NO",Sheet2!$A$1:$A$1000,0),$A98)</f>
        <v>#N/A</v>
      </c>
      <c r="N98" s="3" t="e">
        <f>INDEX(Sheet2!$B$1:$CW$1000,MATCH("NC-G01-DIVIDE",Sheet2!$A$1:$A$1000,0),$A98)</f>
        <v>#N/A</v>
      </c>
      <c r="O98" s="3" t="e">
        <f>INDEX(Sheet2!$B$1:$CW$1000,MATCH("NC-TOOLZ-TOL",Sheet2!$A$1:$A$1000,0),$A98)</f>
        <v>#N/A</v>
      </c>
      <c r="P98" s="3" t="e">
        <f>INDEX(Sheet2!$B$1:$CW$1000,MATCH("NC-OPT-FEED-MODE",Sheet2!$A$1:$A$1000,0),$A98)</f>
        <v>#N/A</v>
      </c>
      <c r="Q98" s="3" t="e">
        <f>INDEX(Sheet2!$B$1:$CW$1000,MATCH("NC-AUTO-CLEAR-MODE",Sheet2!$A$1:$A$1000,0),$A98)</f>
        <v>#N/A</v>
      </c>
      <c r="R98" s="3" t="e">
        <f>INDEX(Sheet2!$B$1:$CW$1000,MATCH("NC-AIRCUT-MODE",Sheet2!$A$1:$A$1000,0),$A98)</f>
        <v>#N/A</v>
      </c>
    </row>
    <row r="99" spans="1:18" x14ac:dyDescent="0.15">
      <c r="A99" s="16">
        <v>73</v>
      </c>
      <c r="B99" s="17" t="e">
        <f>INDEX(Sheet2!$B$1:$CW$1000,MATCH("NC-NAME",Sheet2!$A$1:$A$1000,0),$A99)</f>
        <v>#N/A</v>
      </c>
      <c r="C99" s="17" t="e">
        <f>INDEX(Sheet2!$B$1:$CW$1000,MATCH("TOOLNAME",Sheet2!$A$1:$A$1000,0),$A99)</f>
        <v>#N/A</v>
      </c>
      <c r="D99" s="17" t="e">
        <f>INT(INDEX(Sheet2!$B$1:$CW$1000,MATCH("G00-LENGTH",Sheet2!$A$1:$A$1000,0),$A99) /100+ INDEX(Sheet2!$B$1:$CW$1000,MATCH("G01-LENGTH",Sheet2!$A$1:$A$1000,0),$A99)/100)/10</f>
        <v>#N/A</v>
      </c>
      <c r="E99" s="17" t="e">
        <f>INT(INDEX(Sheet2!$B$1:$CW$1000,MATCH("G00-TIME",Sheet2!$A$1:$A$1000,0),$A99)*10 + INDEX(Sheet2!$B$1:$CW$1000,MATCH("G01-TIME",Sheet2!$A$1:$A$1000,0),$A99)*10)/10</f>
        <v>#N/A</v>
      </c>
      <c r="F99" s="17" t="e">
        <f>INDEX(Sheet2!$B$1:$CW$1000,MATCH("BLOCK",Sheet2!$A$1:$A$1000,0),$A99)</f>
        <v>#N/A</v>
      </c>
      <c r="G99" s="17" t="e">
        <f>INT(INDEX(Sheet2!$B$1:$CW$1000,MATCH("OPT-G00-LENGTH",Sheet2!$A$1:$A$1000,0),$A99) /100+ INDEX(Sheet2!$B$1:$CW$1000,MATCH("OPT-G01-LENGTH",Sheet2!$A$1:$A$1000,0),$A99)/100)/10</f>
        <v>#N/A</v>
      </c>
      <c r="H99" s="17" t="e">
        <f>INT(INDEX(Sheet2!$B$1:$CW$1000,MATCH("OPT-G00-TIME",Sheet2!$A$1:$A$1000,0),$A99)*10 + INDEX(Sheet2!$B$1:$CW$1000,MATCH("OPT-G01-TIME",Sheet2!$A$1:$A$1000,0),$A99)*10)/10</f>
        <v>#N/A</v>
      </c>
      <c r="I99" s="17" t="e">
        <f>INDEX(Sheet2!$B$1:$CW$1000,MATCH("OPT-BLOCK",Sheet2!$A$1:$A$1000,0),$A99)</f>
        <v>#N/A</v>
      </c>
      <c r="J99" s="31" t="e">
        <f t="shared" si="2"/>
        <v>#N/A</v>
      </c>
      <c r="K99" s="31" t="e">
        <f t="shared" si="3"/>
        <v>#N/A</v>
      </c>
      <c r="L99" s="17" t="e">
        <f>INDEX(Sheet2!$B$1:$CW$1000,MATCH("HOME-Z",Sheet2!$A$1:$A$1000,0),$A99)</f>
        <v>#N/A</v>
      </c>
      <c r="M99" s="17" t="e">
        <f>INDEX(Sheet2!$B$1:$CW$1000,MATCH("O-NO",Sheet2!$A$1:$A$1000,0),$A99)</f>
        <v>#N/A</v>
      </c>
      <c r="N99" s="3" t="e">
        <f>INDEX(Sheet2!$B$1:$CW$1000,MATCH("NC-G01-DIVIDE",Sheet2!$A$1:$A$1000,0),$A99)</f>
        <v>#N/A</v>
      </c>
      <c r="O99" s="3" t="e">
        <f>INDEX(Sheet2!$B$1:$CW$1000,MATCH("NC-TOOLZ-TOL",Sheet2!$A$1:$A$1000,0),$A99)</f>
        <v>#N/A</v>
      </c>
      <c r="P99" s="3" t="e">
        <f>INDEX(Sheet2!$B$1:$CW$1000,MATCH("NC-OPT-FEED-MODE",Sheet2!$A$1:$A$1000,0),$A99)</f>
        <v>#N/A</v>
      </c>
      <c r="Q99" s="3" t="e">
        <f>INDEX(Sheet2!$B$1:$CW$1000,MATCH("NC-AUTO-CLEAR-MODE",Sheet2!$A$1:$A$1000,0),$A99)</f>
        <v>#N/A</v>
      </c>
      <c r="R99" s="3" t="e">
        <f>INDEX(Sheet2!$B$1:$CW$1000,MATCH("NC-AIRCUT-MODE",Sheet2!$A$1:$A$1000,0),$A99)</f>
        <v>#N/A</v>
      </c>
    </row>
    <row r="100" spans="1:18" x14ac:dyDescent="0.15">
      <c r="A100" s="16">
        <v>74</v>
      </c>
      <c r="B100" s="17" t="e">
        <f>INDEX(Sheet2!$B$1:$CW$1000,MATCH("NC-NAME",Sheet2!$A$1:$A$1000,0),$A100)</f>
        <v>#N/A</v>
      </c>
      <c r="C100" s="17" t="e">
        <f>INDEX(Sheet2!$B$1:$CW$1000,MATCH("TOOLNAME",Sheet2!$A$1:$A$1000,0),$A100)</f>
        <v>#N/A</v>
      </c>
      <c r="D100" s="17" t="e">
        <f>INT(INDEX(Sheet2!$B$1:$CW$1000,MATCH("G00-LENGTH",Sheet2!$A$1:$A$1000,0),$A100) /100+ INDEX(Sheet2!$B$1:$CW$1000,MATCH("G01-LENGTH",Sheet2!$A$1:$A$1000,0),$A100)/100)/10</f>
        <v>#N/A</v>
      </c>
      <c r="E100" s="17" t="e">
        <f>INT(INDEX(Sheet2!$B$1:$CW$1000,MATCH("G00-TIME",Sheet2!$A$1:$A$1000,0),$A100)*10 + INDEX(Sheet2!$B$1:$CW$1000,MATCH("G01-TIME",Sheet2!$A$1:$A$1000,0),$A100)*10)/10</f>
        <v>#N/A</v>
      </c>
      <c r="F100" s="17" t="e">
        <f>INDEX(Sheet2!$B$1:$CW$1000,MATCH("BLOCK",Sheet2!$A$1:$A$1000,0),$A100)</f>
        <v>#N/A</v>
      </c>
      <c r="G100" s="17" t="e">
        <f>INT(INDEX(Sheet2!$B$1:$CW$1000,MATCH("OPT-G00-LENGTH",Sheet2!$A$1:$A$1000,0),$A100) /100+ INDEX(Sheet2!$B$1:$CW$1000,MATCH("OPT-G01-LENGTH",Sheet2!$A$1:$A$1000,0),$A100)/100)/10</f>
        <v>#N/A</v>
      </c>
      <c r="H100" s="17" t="e">
        <f>INT(INDEX(Sheet2!$B$1:$CW$1000,MATCH("OPT-G00-TIME",Sheet2!$A$1:$A$1000,0),$A100)*10 + INDEX(Sheet2!$B$1:$CW$1000,MATCH("OPT-G01-TIME",Sheet2!$A$1:$A$1000,0),$A100)*10)/10</f>
        <v>#N/A</v>
      </c>
      <c r="I100" s="17" t="e">
        <f>INDEX(Sheet2!$B$1:$CW$1000,MATCH("OPT-BLOCK",Sheet2!$A$1:$A$1000,0),$A100)</f>
        <v>#N/A</v>
      </c>
      <c r="J100" s="31" t="e">
        <f t="shared" si="2"/>
        <v>#N/A</v>
      </c>
      <c r="K100" s="31" t="e">
        <f t="shared" si="3"/>
        <v>#N/A</v>
      </c>
      <c r="L100" s="17" t="e">
        <f>INDEX(Sheet2!$B$1:$CW$1000,MATCH("HOME-Z",Sheet2!$A$1:$A$1000,0),$A100)</f>
        <v>#N/A</v>
      </c>
      <c r="M100" s="17" t="e">
        <f>INDEX(Sheet2!$B$1:$CW$1000,MATCH("O-NO",Sheet2!$A$1:$A$1000,0),$A100)</f>
        <v>#N/A</v>
      </c>
      <c r="N100" s="3" t="e">
        <f>INDEX(Sheet2!$B$1:$CW$1000,MATCH("NC-G01-DIVIDE",Sheet2!$A$1:$A$1000,0),$A100)</f>
        <v>#N/A</v>
      </c>
      <c r="O100" s="3" t="e">
        <f>INDEX(Sheet2!$B$1:$CW$1000,MATCH("NC-TOOLZ-TOL",Sheet2!$A$1:$A$1000,0),$A100)</f>
        <v>#N/A</v>
      </c>
      <c r="P100" s="3" t="e">
        <f>INDEX(Sheet2!$B$1:$CW$1000,MATCH("NC-OPT-FEED-MODE",Sheet2!$A$1:$A$1000,0),$A100)</f>
        <v>#N/A</v>
      </c>
      <c r="Q100" s="3" t="e">
        <f>INDEX(Sheet2!$B$1:$CW$1000,MATCH("NC-AUTO-CLEAR-MODE",Sheet2!$A$1:$A$1000,0),$A100)</f>
        <v>#N/A</v>
      </c>
      <c r="R100" s="3" t="e">
        <f>INDEX(Sheet2!$B$1:$CW$1000,MATCH("NC-AIRCUT-MODE",Sheet2!$A$1:$A$1000,0),$A100)</f>
        <v>#N/A</v>
      </c>
    </row>
    <row r="101" spans="1:18" x14ac:dyDescent="0.15">
      <c r="A101" s="16">
        <v>75</v>
      </c>
      <c r="B101" s="17" t="e">
        <f>INDEX(Sheet2!$B$1:$CW$1000,MATCH("NC-NAME",Sheet2!$A$1:$A$1000,0),$A101)</f>
        <v>#N/A</v>
      </c>
      <c r="C101" s="17" t="e">
        <f>INDEX(Sheet2!$B$1:$CW$1000,MATCH("TOOLNAME",Sheet2!$A$1:$A$1000,0),$A101)</f>
        <v>#N/A</v>
      </c>
      <c r="D101" s="17" t="e">
        <f>INT(INDEX(Sheet2!$B$1:$CW$1000,MATCH("G00-LENGTH",Sheet2!$A$1:$A$1000,0),$A101) /100+ INDEX(Sheet2!$B$1:$CW$1000,MATCH("G01-LENGTH",Sheet2!$A$1:$A$1000,0),$A101)/100)/10</f>
        <v>#N/A</v>
      </c>
      <c r="E101" s="17" t="e">
        <f>INT(INDEX(Sheet2!$B$1:$CW$1000,MATCH("G00-TIME",Sheet2!$A$1:$A$1000,0),$A101)*10 + INDEX(Sheet2!$B$1:$CW$1000,MATCH("G01-TIME",Sheet2!$A$1:$A$1000,0),$A101)*10)/10</f>
        <v>#N/A</v>
      </c>
      <c r="F101" s="17" t="e">
        <f>INDEX(Sheet2!$B$1:$CW$1000,MATCH("BLOCK",Sheet2!$A$1:$A$1000,0),$A101)</f>
        <v>#N/A</v>
      </c>
      <c r="G101" s="17" t="e">
        <f>INT(INDEX(Sheet2!$B$1:$CW$1000,MATCH("OPT-G00-LENGTH",Sheet2!$A$1:$A$1000,0),$A101) /100+ INDEX(Sheet2!$B$1:$CW$1000,MATCH("OPT-G01-LENGTH",Sheet2!$A$1:$A$1000,0),$A101)/100)/10</f>
        <v>#N/A</v>
      </c>
      <c r="H101" s="17" t="e">
        <f>INT(INDEX(Sheet2!$B$1:$CW$1000,MATCH("OPT-G00-TIME",Sheet2!$A$1:$A$1000,0),$A101)*10 + INDEX(Sheet2!$B$1:$CW$1000,MATCH("OPT-G01-TIME",Sheet2!$A$1:$A$1000,0),$A101)*10)/10</f>
        <v>#N/A</v>
      </c>
      <c r="I101" s="17" t="e">
        <f>INDEX(Sheet2!$B$1:$CW$1000,MATCH("OPT-BLOCK",Sheet2!$A$1:$A$1000,0),$A101)</f>
        <v>#N/A</v>
      </c>
      <c r="J101" s="31" t="e">
        <f t="shared" si="2"/>
        <v>#N/A</v>
      </c>
      <c r="K101" s="31" t="e">
        <f t="shared" si="3"/>
        <v>#N/A</v>
      </c>
      <c r="L101" s="17" t="e">
        <f>INDEX(Sheet2!$B$1:$CW$1000,MATCH("HOME-Z",Sheet2!$A$1:$A$1000,0),$A101)</f>
        <v>#N/A</v>
      </c>
      <c r="M101" s="17" t="e">
        <f>INDEX(Sheet2!$B$1:$CW$1000,MATCH("O-NO",Sheet2!$A$1:$A$1000,0),$A101)</f>
        <v>#N/A</v>
      </c>
      <c r="N101" s="3" t="e">
        <f>INDEX(Sheet2!$B$1:$CW$1000,MATCH("NC-G01-DIVIDE",Sheet2!$A$1:$A$1000,0),$A101)</f>
        <v>#N/A</v>
      </c>
      <c r="O101" s="3" t="e">
        <f>INDEX(Sheet2!$B$1:$CW$1000,MATCH("NC-TOOLZ-TOL",Sheet2!$A$1:$A$1000,0),$A101)</f>
        <v>#N/A</v>
      </c>
      <c r="P101" s="3" t="e">
        <f>INDEX(Sheet2!$B$1:$CW$1000,MATCH("NC-OPT-FEED-MODE",Sheet2!$A$1:$A$1000,0),$A101)</f>
        <v>#N/A</v>
      </c>
      <c r="Q101" s="3" t="e">
        <f>INDEX(Sheet2!$B$1:$CW$1000,MATCH("NC-AUTO-CLEAR-MODE",Sheet2!$A$1:$A$1000,0),$A101)</f>
        <v>#N/A</v>
      </c>
      <c r="R101" s="3" t="e">
        <f>INDEX(Sheet2!$B$1:$CW$1000,MATCH("NC-AIRCUT-MODE",Sheet2!$A$1:$A$1000,0),$A101)</f>
        <v>#N/A</v>
      </c>
    </row>
    <row r="102" spans="1:18" x14ac:dyDescent="0.15">
      <c r="A102" s="16">
        <v>76</v>
      </c>
      <c r="B102" s="17" t="e">
        <f>INDEX(Sheet2!$B$1:$CW$1000,MATCH("NC-NAME",Sheet2!$A$1:$A$1000,0),$A102)</f>
        <v>#N/A</v>
      </c>
      <c r="C102" s="17" t="e">
        <f>INDEX(Sheet2!$B$1:$CW$1000,MATCH("TOOLNAME",Sheet2!$A$1:$A$1000,0),$A102)</f>
        <v>#N/A</v>
      </c>
      <c r="D102" s="17" t="e">
        <f>INT(INDEX(Sheet2!$B$1:$CW$1000,MATCH("G00-LENGTH",Sheet2!$A$1:$A$1000,0),$A102) /100+ INDEX(Sheet2!$B$1:$CW$1000,MATCH("G01-LENGTH",Sheet2!$A$1:$A$1000,0),$A102)/100)/10</f>
        <v>#N/A</v>
      </c>
      <c r="E102" s="17" t="e">
        <f>INT(INDEX(Sheet2!$B$1:$CW$1000,MATCH("G00-TIME",Sheet2!$A$1:$A$1000,0),$A102)*10 + INDEX(Sheet2!$B$1:$CW$1000,MATCH("G01-TIME",Sheet2!$A$1:$A$1000,0),$A102)*10)/10</f>
        <v>#N/A</v>
      </c>
      <c r="F102" s="17" t="e">
        <f>INDEX(Sheet2!$B$1:$CW$1000,MATCH("BLOCK",Sheet2!$A$1:$A$1000,0),$A102)</f>
        <v>#N/A</v>
      </c>
      <c r="G102" s="17" t="e">
        <f>INT(INDEX(Sheet2!$B$1:$CW$1000,MATCH("OPT-G00-LENGTH",Sheet2!$A$1:$A$1000,0),$A102) /100+ INDEX(Sheet2!$B$1:$CW$1000,MATCH("OPT-G01-LENGTH",Sheet2!$A$1:$A$1000,0),$A102)/100)/10</f>
        <v>#N/A</v>
      </c>
      <c r="H102" s="17" t="e">
        <f>INT(INDEX(Sheet2!$B$1:$CW$1000,MATCH("OPT-G00-TIME",Sheet2!$A$1:$A$1000,0),$A102)*10 + INDEX(Sheet2!$B$1:$CW$1000,MATCH("OPT-G01-TIME",Sheet2!$A$1:$A$1000,0),$A102)*10)/10</f>
        <v>#N/A</v>
      </c>
      <c r="I102" s="17" t="e">
        <f>INDEX(Sheet2!$B$1:$CW$1000,MATCH("OPT-BLOCK",Sheet2!$A$1:$A$1000,0),$A102)</f>
        <v>#N/A</v>
      </c>
      <c r="J102" s="31" t="e">
        <f t="shared" si="2"/>
        <v>#N/A</v>
      </c>
      <c r="K102" s="31" t="e">
        <f t="shared" si="3"/>
        <v>#N/A</v>
      </c>
      <c r="L102" s="17" t="e">
        <f>INDEX(Sheet2!$B$1:$CW$1000,MATCH("HOME-Z",Sheet2!$A$1:$A$1000,0),$A102)</f>
        <v>#N/A</v>
      </c>
      <c r="M102" s="17" t="e">
        <f>INDEX(Sheet2!$B$1:$CW$1000,MATCH("O-NO",Sheet2!$A$1:$A$1000,0),$A102)</f>
        <v>#N/A</v>
      </c>
      <c r="N102" s="3" t="e">
        <f>INDEX(Sheet2!$B$1:$CW$1000,MATCH("NC-G01-DIVIDE",Sheet2!$A$1:$A$1000,0),$A102)</f>
        <v>#N/A</v>
      </c>
      <c r="O102" s="3" t="e">
        <f>INDEX(Sheet2!$B$1:$CW$1000,MATCH("NC-TOOLZ-TOL",Sheet2!$A$1:$A$1000,0),$A102)</f>
        <v>#N/A</v>
      </c>
      <c r="P102" s="3" t="e">
        <f>INDEX(Sheet2!$B$1:$CW$1000,MATCH("NC-OPT-FEED-MODE",Sheet2!$A$1:$A$1000,0),$A102)</f>
        <v>#N/A</v>
      </c>
      <c r="Q102" s="3" t="e">
        <f>INDEX(Sheet2!$B$1:$CW$1000,MATCH("NC-AUTO-CLEAR-MODE",Sheet2!$A$1:$A$1000,0),$A102)</f>
        <v>#N/A</v>
      </c>
      <c r="R102" s="3" t="e">
        <f>INDEX(Sheet2!$B$1:$CW$1000,MATCH("NC-AIRCUT-MODE",Sheet2!$A$1:$A$1000,0),$A102)</f>
        <v>#N/A</v>
      </c>
    </row>
    <row r="103" spans="1:18" x14ac:dyDescent="0.15">
      <c r="A103" s="16">
        <v>77</v>
      </c>
      <c r="B103" s="17" t="e">
        <f>INDEX(Sheet2!$B$1:$CW$1000,MATCH("NC-NAME",Sheet2!$A$1:$A$1000,0),$A103)</f>
        <v>#N/A</v>
      </c>
      <c r="C103" s="17" t="e">
        <f>INDEX(Sheet2!$B$1:$CW$1000,MATCH("TOOLNAME",Sheet2!$A$1:$A$1000,0),$A103)</f>
        <v>#N/A</v>
      </c>
      <c r="D103" s="17" t="e">
        <f>INT(INDEX(Sheet2!$B$1:$CW$1000,MATCH("G00-LENGTH",Sheet2!$A$1:$A$1000,0),$A103) /100+ INDEX(Sheet2!$B$1:$CW$1000,MATCH("G01-LENGTH",Sheet2!$A$1:$A$1000,0),$A103)/100)/10</f>
        <v>#N/A</v>
      </c>
      <c r="E103" s="17" t="e">
        <f>INT(INDEX(Sheet2!$B$1:$CW$1000,MATCH("G00-TIME",Sheet2!$A$1:$A$1000,0),$A103)*10 + INDEX(Sheet2!$B$1:$CW$1000,MATCH("G01-TIME",Sheet2!$A$1:$A$1000,0),$A103)*10)/10</f>
        <v>#N/A</v>
      </c>
      <c r="F103" s="17" t="e">
        <f>INDEX(Sheet2!$B$1:$CW$1000,MATCH("BLOCK",Sheet2!$A$1:$A$1000,0),$A103)</f>
        <v>#N/A</v>
      </c>
      <c r="G103" s="17" t="e">
        <f>INT(INDEX(Sheet2!$B$1:$CW$1000,MATCH("OPT-G00-LENGTH",Sheet2!$A$1:$A$1000,0),$A103) /100+ INDEX(Sheet2!$B$1:$CW$1000,MATCH("OPT-G01-LENGTH",Sheet2!$A$1:$A$1000,0),$A103)/100)/10</f>
        <v>#N/A</v>
      </c>
      <c r="H103" s="17" t="e">
        <f>INT(INDEX(Sheet2!$B$1:$CW$1000,MATCH("OPT-G00-TIME",Sheet2!$A$1:$A$1000,0),$A103)*10 + INDEX(Sheet2!$B$1:$CW$1000,MATCH("OPT-G01-TIME",Sheet2!$A$1:$A$1000,0),$A103)*10)/10</f>
        <v>#N/A</v>
      </c>
      <c r="I103" s="17" t="e">
        <f>INDEX(Sheet2!$B$1:$CW$1000,MATCH("OPT-BLOCK",Sheet2!$A$1:$A$1000,0),$A103)</f>
        <v>#N/A</v>
      </c>
      <c r="J103" s="31" t="e">
        <f t="shared" si="2"/>
        <v>#N/A</v>
      </c>
      <c r="K103" s="31" t="e">
        <f t="shared" si="3"/>
        <v>#N/A</v>
      </c>
      <c r="L103" s="17" t="e">
        <f>INDEX(Sheet2!$B$1:$CW$1000,MATCH("HOME-Z",Sheet2!$A$1:$A$1000,0),$A103)</f>
        <v>#N/A</v>
      </c>
      <c r="M103" s="17" t="e">
        <f>INDEX(Sheet2!$B$1:$CW$1000,MATCH("O-NO",Sheet2!$A$1:$A$1000,0),$A103)</f>
        <v>#N/A</v>
      </c>
      <c r="N103" s="3" t="e">
        <f>INDEX(Sheet2!$B$1:$CW$1000,MATCH("NC-G01-DIVIDE",Sheet2!$A$1:$A$1000,0),$A103)</f>
        <v>#N/A</v>
      </c>
      <c r="O103" s="3" t="e">
        <f>INDEX(Sheet2!$B$1:$CW$1000,MATCH("NC-TOOLZ-TOL",Sheet2!$A$1:$A$1000,0),$A103)</f>
        <v>#N/A</v>
      </c>
      <c r="P103" s="3" t="e">
        <f>INDEX(Sheet2!$B$1:$CW$1000,MATCH("NC-OPT-FEED-MODE",Sheet2!$A$1:$A$1000,0),$A103)</f>
        <v>#N/A</v>
      </c>
      <c r="Q103" s="3" t="e">
        <f>INDEX(Sheet2!$B$1:$CW$1000,MATCH("NC-AUTO-CLEAR-MODE",Sheet2!$A$1:$A$1000,0),$A103)</f>
        <v>#N/A</v>
      </c>
      <c r="R103" s="3" t="e">
        <f>INDEX(Sheet2!$B$1:$CW$1000,MATCH("NC-AIRCUT-MODE",Sheet2!$A$1:$A$1000,0),$A103)</f>
        <v>#N/A</v>
      </c>
    </row>
    <row r="104" spans="1:18" x14ac:dyDescent="0.15">
      <c r="A104" s="16">
        <v>78</v>
      </c>
      <c r="B104" s="17" t="e">
        <f>INDEX(Sheet2!$B$1:$CW$1000,MATCH("NC-NAME",Sheet2!$A$1:$A$1000,0),$A104)</f>
        <v>#N/A</v>
      </c>
      <c r="C104" s="17" t="e">
        <f>INDEX(Sheet2!$B$1:$CW$1000,MATCH("TOOLNAME",Sheet2!$A$1:$A$1000,0),$A104)</f>
        <v>#N/A</v>
      </c>
      <c r="D104" s="17" t="e">
        <f>INT(INDEX(Sheet2!$B$1:$CW$1000,MATCH("G00-LENGTH",Sheet2!$A$1:$A$1000,0),$A104) /100+ INDEX(Sheet2!$B$1:$CW$1000,MATCH("G01-LENGTH",Sheet2!$A$1:$A$1000,0),$A104)/100)/10</f>
        <v>#N/A</v>
      </c>
      <c r="E104" s="17" t="e">
        <f>INT(INDEX(Sheet2!$B$1:$CW$1000,MATCH("G00-TIME",Sheet2!$A$1:$A$1000,0),$A104)*10 + INDEX(Sheet2!$B$1:$CW$1000,MATCH("G01-TIME",Sheet2!$A$1:$A$1000,0),$A104)*10)/10</f>
        <v>#N/A</v>
      </c>
      <c r="F104" s="17" t="e">
        <f>INDEX(Sheet2!$B$1:$CW$1000,MATCH("BLOCK",Sheet2!$A$1:$A$1000,0),$A104)</f>
        <v>#N/A</v>
      </c>
      <c r="G104" s="17" t="e">
        <f>INT(INDEX(Sheet2!$B$1:$CW$1000,MATCH("OPT-G00-LENGTH",Sheet2!$A$1:$A$1000,0),$A104) /100+ INDEX(Sheet2!$B$1:$CW$1000,MATCH("OPT-G01-LENGTH",Sheet2!$A$1:$A$1000,0),$A104)/100)/10</f>
        <v>#N/A</v>
      </c>
      <c r="H104" s="17" t="e">
        <f>INT(INDEX(Sheet2!$B$1:$CW$1000,MATCH("OPT-G00-TIME",Sheet2!$A$1:$A$1000,0),$A104)*10 + INDEX(Sheet2!$B$1:$CW$1000,MATCH("OPT-G01-TIME",Sheet2!$A$1:$A$1000,0),$A104)*10)/10</f>
        <v>#N/A</v>
      </c>
      <c r="I104" s="17" t="e">
        <f>INDEX(Sheet2!$B$1:$CW$1000,MATCH("OPT-BLOCK",Sheet2!$A$1:$A$1000,0),$A104)</f>
        <v>#N/A</v>
      </c>
      <c r="J104" s="31" t="e">
        <f t="shared" si="2"/>
        <v>#N/A</v>
      </c>
      <c r="K104" s="31" t="e">
        <f t="shared" si="3"/>
        <v>#N/A</v>
      </c>
      <c r="L104" s="17" t="e">
        <f>INDEX(Sheet2!$B$1:$CW$1000,MATCH("HOME-Z",Sheet2!$A$1:$A$1000,0),$A104)</f>
        <v>#N/A</v>
      </c>
      <c r="M104" s="17" t="e">
        <f>INDEX(Sheet2!$B$1:$CW$1000,MATCH("O-NO",Sheet2!$A$1:$A$1000,0),$A104)</f>
        <v>#N/A</v>
      </c>
      <c r="N104" s="3" t="e">
        <f>INDEX(Sheet2!$B$1:$CW$1000,MATCH("NC-G01-DIVIDE",Sheet2!$A$1:$A$1000,0),$A104)</f>
        <v>#N/A</v>
      </c>
      <c r="O104" s="3" t="e">
        <f>INDEX(Sheet2!$B$1:$CW$1000,MATCH("NC-TOOLZ-TOL",Sheet2!$A$1:$A$1000,0),$A104)</f>
        <v>#N/A</v>
      </c>
      <c r="P104" s="3" t="e">
        <f>INDEX(Sheet2!$B$1:$CW$1000,MATCH("NC-OPT-FEED-MODE",Sheet2!$A$1:$A$1000,0),$A104)</f>
        <v>#N/A</v>
      </c>
      <c r="Q104" s="3" t="e">
        <f>INDEX(Sheet2!$B$1:$CW$1000,MATCH("NC-AUTO-CLEAR-MODE",Sheet2!$A$1:$A$1000,0),$A104)</f>
        <v>#N/A</v>
      </c>
      <c r="R104" s="3" t="e">
        <f>INDEX(Sheet2!$B$1:$CW$1000,MATCH("NC-AIRCUT-MODE",Sheet2!$A$1:$A$1000,0),$A104)</f>
        <v>#N/A</v>
      </c>
    </row>
    <row r="105" spans="1:18" x14ac:dyDescent="0.15">
      <c r="A105" s="16">
        <v>79</v>
      </c>
      <c r="B105" s="17" t="e">
        <f>INDEX(Sheet2!$B$1:$CW$1000,MATCH("NC-NAME",Sheet2!$A$1:$A$1000,0),$A105)</f>
        <v>#N/A</v>
      </c>
      <c r="C105" s="17" t="e">
        <f>INDEX(Sheet2!$B$1:$CW$1000,MATCH("TOOLNAME",Sheet2!$A$1:$A$1000,0),$A105)</f>
        <v>#N/A</v>
      </c>
      <c r="D105" s="17" t="e">
        <f>INT(INDEX(Sheet2!$B$1:$CW$1000,MATCH("G00-LENGTH",Sheet2!$A$1:$A$1000,0),$A105) /100+ INDEX(Sheet2!$B$1:$CW$1000,MATCH("G01-LENGTH",Sheet2!$A$1:$A$1000,0),$A105)/100)/10</f>
        <v>#N/A</v>
      </c>
      <c r="E105" s="17" t="e">
        <f>INT(INDEX(Sheet2!$B$1:$CW$1000,MATCH("G00-TIME",Sheet2!$A$1:$A$1000,0),$A105)*10 + INDEX(Sheet2!$B$1:$CW$1000,MATCH("G01-TIME",Sheet2!$A$1:$A$1000,0),$A105)*10)/10</f>
        <v>#N/A</v>
      </c>
      <c r="F105" s="17" t="e">
        <f>INDEX(Sheet2!$B$1:$CW$1000,MATCH("BLOCK",Sheet2!$A$1:$A$1000,0),$A105)</f>
        <v>#N/A</v>
      </c>
      <c r="G105" s="17" t="e">
        <f>INT(INDEX(Sheet2!$B$1:$CW$1000,MATCH("OPT-G00-LENGTH",Sheet2!$A$1:$A$1000,0),$A105) /100+ INDEX(Sheet2!$B$1:$CW$1000,MATCH("OPT-G01-LENGTH",Sheet2!$A$1:$A$1000,0),$A105)/100)/10</f>
        <v>#N/A</v>
      </c>
      <c r="H105" s="17" t="e">
        <f>INT(INDEX(Sheet2!$B$1:$CW$1000,MATCH("OPT-G00-TIME",Sheet2!$A$1:$A$1000,0),$A105)*10 + INDEX(Sheet2!$B$1:$CW$1000,MATCH("OPT-G01-TIME",Sheet2!$A$1:$A$1000,0),$A105)*10)/10</f>
        <v>#N/A</v>
      </c>
      <c r="I105" s="17" t="e">
        <f>INDEX(Sheet2!$B$1:$CW$1000,MATCH("OPT-BLOCK",Sheet2!$A$1:$A$1000,0),$A105)</f>
        <v>#N/A</v>
      </c>
      <c r="J105" s="31" t="e">
        <f t="shared" si="2"/>
        <v>#N/A</v>
      </c>
      <c r="K105" s="31" t="e">
        <f t="shared" si="3"/>
        <v>#N/A</v>
      </c>
      <c r="L105" s="17" t="e">
        <f>INDEX(Sheet2!$B$1:$CW$1000,MATCH("HOME-Z",Sheet2!$A$1:$A$1000,0),$A105)</f>
        <v>#N/A</v>
      </c>
      <c r="M105" s="17" t="e">
        <f>INDEX(Sheet2!$B$1:$CW$1000,MATCH("O-NO",Sheet2!$A$1:$A$1000,0),$A105)</f>
        <v>#N/A</v>
      </c>
      <c r="N105" s="3" t="e">
        <f>INDEX(Sheet2!$B$1:$CW$1000,MATCH("NC-G01-DIVIDE",Sheet2!$A$1:$A$1000,0),$A105)</f>
        <v>#N/A</v>
      </c>
      <c r="O105" s="3" t="e">
        <f>INDEX(Sheet2!$B$1:$CW$1000,MATCH("NC-TOOLZ-TOL",Sheet2!$A$1:$A$1000,0),$A105)</f>
        <v>#N/A</v>
      </c>
      <c r="P105" s="3" t="e">
        <f>INDEX(Sheet2!$B$1:$CW$1000,MATCH("NC-OPT-FEED-MODE",Sheet2!$A$1:$A$1000,0),$A105)</f>
        <v>#N/A</v>
      </c>
      <c r="Q105" s="3" t="e">
        <f>INDEX(Sheet2!$B$1:$CW$1000,MATCH("NC-AUTO-CLEAR-MODE",Sheet2!$A$1:$A$1000,0),$A105)</f>
        <v>#N/A</v>
      </c>
      <c r="R105" s="3" t="e">
        <f>INDEX(Sheet2!$B$1:$CW$1000,MATCH("NC-AIRCUT-MODE",Sheet2!$A$1:$A$1000,0),$A105)</f>
        <v>#N/A</v>
      </c>
    </row>
    <row r="106" spans="1:18" x14ac:dyDescent="0.15">
      <c r="A106" s="16">
        <v>80</v>
      </c>
      <c r="B106" s="17" t="e">
        <f>INDEX(Sheet2!$B$1:$CW$1000,MATCH("NC-NAME",Sheet2!$A$1:$A$1000,0),$A106)</f>
        <v>#N/A</v>
      </c>
      <c r="C106" s="17" t="e">
        <f>INDEX(Sheet2!$B$1:$CW$1000,MATCH("TOOLNAME",Sheet2!$A$1:$A$1000,0),$A106)</f>
        <v>#N/A</v>
      </c>
      <c r="D106" s="17" t="e">
        <f>INT(INDEX(Sheet2!$B$1:$CW$1000,MATCH("G00-LENGTH",Sheet2!$A$1:$A$1000,0),$A106) /100+ INDEX(Sheet2!$B$1:$CW$1000,MATCH("G01-LENGTH",Sheet2!$A$1:$A$1000,0),$A106)/100)/10</f>
        <v>#N/A</v>
      </c>
      <c r="E106" s="17" t="e">
        <f>INT(INDEX(Sheet2!$B$1:$CW$1000,MATCH("G00-TIME",Sheet2!$A$1:$A$1000,0),$A106)*10 + INDEX(Sheet2!$B$1:$CW$1000,MATCH("G01-TIME",Sheet2!$A$1:$A$1000,0),$A106)*10)/10</f>
        <v>#N/A</v>
      </c>
      <c r="F106" s="17" t="e">
        <f>INDEX(Sheet2!$B$1:$CW$1000,MATCH("BLOCK",Sheet2!$A$1:$A$1000,0),$A106)</f>
        <v>#N/A</v>
      </c>
      <c r="G106" s="17" t="e">
        <f>INT(INDEX(Sheet2!$B$1:$CW$1000,MATCH("OPT-G00-LENGTH",Sheet2!$A$1:$A$1000,0),$A106) /100+ INDEX(Sheet2!$B$1:$CW$1000,MATCH("OPT-G01-LENGTH",Sheet2!$A$1:$A$1000,0),$A106)/100)/10</f>
        <v>#N/A</v>
      </c>
      <c r="H106" s="17" t="e">
        <f>INT(INDEX(Sheet2!$B$1:$CW$1000,MATCH("OPT-G00-TIME",Sheet2!$A$1:$A$1000,0),$A106)*10 + INDEX(Sheet2!$B$1:$CW$1000,MATCH("OPT-G01-TIME",Sheet2!$A$1:$A$1000,0),$A106)*10)/10</f>
        <v>#N/A</v>
      </c>
      <c r="I106" s="17" t="e">
        <f>INDEX(Sheet2!$B$1:$CW$1000,MATCH("OPT-BLOCK",Sheet2!$A$1:$A$1000,0),$A106)</f>
        <v>#N/A</v>
      </c>
      <c r="J106" s="31" t="e">
        <f t="shared" si="2"/>
        <v>#N/A</v>
      </c>
      <c r="K106" s="31" t="e">
        <f t="shared" si="3"/>
        <v>#N/A</v>
      </c>
      <c r="L106" s="17" t="e">
        <f>INDEX(Sheet2!$B$1:$CW$1000,MATCH("HOME-Z",Sheet2!$A$1:$A$1000,0),$A106)</f>
        <v>#N/A</v>
      </c>
      <c r="M106" s="17" t="e">
        <f>INDEX(Sheet2!$B$1:$CW$1000,MATCH("O-NO",Sheet2!$A$1:$A$1000,0),$A106)</f>
        <v>#N/A</v>
      </c>
      <c r="N106" s="3" t="e">
        <f>INDEX(Sheet2!$B$1:$CW$1000,MATCH("NC-G01-DIVIDE",Sheet2!$A$1:$A$1000,0),$A106)</f>
        <v>#N/A</v>
      </c>
      <c r="O106" s="3" t="e">
        <f>INDEX(Sheet2!$B$1:$CW$1000,MATCH("NC-TOOLZ-TOL",Sheet2!$A$1:$A$1000,0),$A106)</f>
        <v>#N/A</v>
      </c>
      <c r="P106" s="3" t="e">
        <f>INDEX(Sheet2!$B$1:$CW$1000,MATCH("NC-OPT-FEED-MODE",Sheet2!$A$1:$A$1000,0),$A106)</f>
        <v>#N/A</v>
      </c>
      <c r="Q106" s="3" t="e">
        <f>INDEX(Sheet2!$B$1:$CW$1000,MATCH("NC-AUTO-CLEAR-MODE",Sheet2!$A$1:$A$1000,0),$A106)</f>
        <v>#N/A</v>
      </c>
      <c r="R106" s="3" t="e">
        <f>INDEX(Sheet2!$B$1:$CW$1000,MATCH("NC-AIRCUT-MODE",Sheet2!$A$1:$A$1000,0),$A106)</f>
        <v>#N/A</v>
      </c>
    </row>
    <row r="107" spans="1:18" x14ac:dyDescent="0.15">
      <c r="A107" s="16">
        <v>81</v>
      </c>
      <c r="B107" s="17" t="e">
        <f>INDEX(Sheet2!$B$1:$CW$1000,MATCH("NC-NAME",Sheet2!$A$1:$A$1000,0),$A107)</f>
        <v>#N/A</v>
      </c>
      <c r="C107" s="17" t="e">
        <f>INDEX(Sheet2!$B$1:$CW$1000,MATCH("TOOLNAME",Sheet2!$A$1:$A$1000,0),$A107)</f>
        <v>#N/A</v>
      </c>
      <c r="D107" s="17" t="e">
        <f>INT(INDEX(Sheet2!$B$1:$CW$1000,MATCH("G00-LENGTH",Sheet2!$A$1:$A$1000,0),$A107) /100+ INDEX(Sheet2!$B$1:$CW$1000,MATCH("G01-LENGTH",Sheet2!$A$1:$A$1000,0),$A107)/100)/10</f>
        <v>#N/A</v>
      </c>
      <c r="E107" s="17" t="e">
        <f>INT(INDEX(Sheet2!$B$1:$CW$1000,MATCH("G00-TIME",Sheet2!$A$1:$A$1000,0),$A107)*10 + INDEX(Sheet2!$B$1:$CW$1000,MATCH("G01-TIME",Sheet2!$A$1:$A$1000,0),$A107)*10)/10</f>
        <v>#N/A</v>
      </c>
      <c r="F107" s="17" t="e">
        <f>INDEX(Sheet2!$B$1:$CW$1000,MATCH("BLOCK",Sheet2!$A$1:$A$1000,0),$A107)</f>
        <v>#N/A</v>
      </c>
      <c r="G107" s="17" t="e">
        <f>INT(INDEX(Sheet2!$B$1:$CW$1000,MATCH("OPT-G00-LENGTH",Sheet2!$A$1:$A$1000,0),$A107) /100+ INDEX(Sheet2!$B$1:$CW$1000,MATCH("OPT-G01-LENGTH",Sheet2!$A$1:$A$1000,0),$A107)/100)/10</f>
        <v>#N/A</v>
      </c>
      <c r="H107" s="17" t="e">
        <f>INT(INDEX(Sheet2!$B$1:$CW$1000,MATCH("OPT-G00-TIME",Sheet2!$A$1:$A$1000,0),$A107)*10 + INDEX(Sheet2!$B$1:$CW$1000,MATCH("OPT-G01-TIME",Sheet2!$A$1:$A$1000,0),$A107)*10)/10</f>
        <v>#N/A</v>
      </c>
      <c r="I107" s="17" t="e">
        <f>INDEX(Sheet2!$B$1:$CW$1000,MATCH("OPT-BLOCK",Sheet2!$A$1:$A$1000,0),$A107)</f>
        <v>#N/A</v>
      </c>
      <c r="J107" s="31" t="e">
        <f t="shared" si="2"/>
        <v>#N/A</v>
      </c>
      <c r="K107" s="31" t="e">
        <f t="shared" si="3"/>
        <v>#N/A</v>
      </c>
      <c r="L107" s="17" t="e">
        <f>INDEX(Sheet2!$B$1:$CW$1000,MATCH("HOME-Z",Sheet2!$A$1:$A$1000,0),$A107)</f>
        <v>#N/A</v>
      </c>
      <c r="M107" s="17" t="e">
        <f>INDEX(Sheet2!$B$1:$CW$1000,MATCH("O-NO",Sheet2!$A$1:$A$1000,0),$A107)</f>
        <v>#N/A</v>
      </c>
      <c r="N107" s="3" t="e">
        <f>INDEX(Sheet2!$B$1:$CW$1000,MATCH("NC-G01-DIVIDE",Sheet2!$A$1:$A$1000,0),$A107)</f>
        <v>#N/A</v>
      </c>
      <c r="O107" s="3" t="e">
        <f>INDEX(Sheet2!$B$1:$CW$1000,MATCH("NC-TOOLZ-TOL",Sheet2!$A$1:$A$1000,0),$A107)</f>
        <v>#N/A</v>
      </c>
      <c r="P107" s="3" t="e">
        <f>INDEX(Sheet2!$B$1:$CW$1000,MATCH("NC-OPT-FEED-MODE",Sheet2!$A$1:$A$1000,0),$A107)</f>
        <v>#N/A</v>
      </c>
      <c r="Q107" s="3" t="e">
        <f>INDEX(Sheet2!$B$1:$CW$1000,MATCH("NC-AUTO-CLEAR-MODE",Sheet2!$A$1:$A$1000,0),$A107)</f>
        <v>#N/A</v>
      </c>
      <c r="R107" s="3" t="e">
        <f>INDEX(Sheet2!$B$1:$CW$1000,MATCH("NC-AIRCUT-MODE",Sheet2!$A$1:$A$1000,0),$A107)</f>
        <v>#N/A</v>
      </c>
    </row>
    <row r="108" spans="1:18" x14ac:dyDescent="0.15">
      <c r="A108" s="16">
        <v>82</v>
      </c>
      <c r="B108" s="17" t="e">
        <f>INDEX(Sheet2!$B$1:$CW$1000,MATCH("NC-NAME",Sheet2!$A$1:$A$1000,0),$A108)</f>
        <v>#N/A</v>
      </c>
      <c r="C108" s="17" t="e">
        <f>INDEX(Sheet2!$B$1:$CW$1000,MATCH("TOOLNAME",Sheet2!$A$1:$A$1000,0),$A108)</f>
        <v>#N/A</v>
      </c>
      <c r="D108" s="17" t="e">
        <f>INT(INDEX(Sheet2!$B$1:$CW$1000,MATCH("G00-LENGTH",Sheet2!$A$1:$A$1000,0),$A108) /100+ INDEX(Sheet2!$B$1:$CW$1000,MATCH("G01-LENGTH",Sheet2!$A$1:$A$1000,0),$A108)/100)/10</f>
        <v>#N/A</v>
      </c>
      <c r="E108" s="17" t="e">
        <f>INT(INDEX(Sheet2!$B$1:$CW$1000,MATCH("G00-TIME",Sheet2!$A$1:$A$1000,0),$A108)*10 + INDEX(Sheet2!$B$1:$CW$1000,MATCH("G01-TIME",Sheet2!$A$1:$A$1000,0),$A108)*10)/10</f>
        <v>#N/A</v>
      </c>
      <c r="F108" s="17" t="e">
        <f>INDEX(Sheet2!$B$1:$CW$1000,MATCH("BLOCK",Sheet2!$A$1:$A$1000,0),$A108)</f>
        <v>#N/A</v>
      </c>
      <c r="G108" s="17" t="e">
        <f>INT(INDEX(Sheet2!$B$1:$CW$1000,MATCH("OPT-G00-LENGTH",Sheet2!$A$1:$A$1000,0),$A108) /100+ INDEX(Sheet2!$B$1:$CW$1000,MATCH("OPT-G01-LENGTH",Sheet2!$A$1:$A$1000,0),$A108)/100)/10</f>
        <v>#N/A</v>
      </c>
      <c r="H108" s="17" t="e">
        <f>INT(INDEX(Sheet2!$B$1:$CW$1000,MATCH("OPT-G00-TIME",Sheet2!$A$1:$A$1000,0),$A108)*10 + INDEX(Sheet2!$B$1:$CW$1000,MATCH("OPT-G01-TIME",Sheet2!$A$1:$A$1000,0),$A108)*10)/10</f>
        <v>#N/A</v>
      </c>
      <c r="I108" s="17" t="e">
        <f>INDEX(Sheet2!$B$1:$CW$1000,MATCH("OPT-BLOCK",Sheet2!$A$1:$A$1000,0),$A108)</f>
        <v>#N/A</v>
      </c>
      <c r="J108" s="31" t="e">
        <f t="shared" si="2"/>
        <v>#N/A</v>
      </c>
      <c r="K108" s="31" t="e">
        <f t="shared" si="3"/>
        <v>#N/A</v>
      </c>
      <c r="L108" s="17" t="e">
        <f>INDEX(Sheet2!$B$1:$CW$1000,MATCH("HOME-Z",Sheet2!$A$1:$A$1000,0),$A108)</f>
        <v>#N/A</v>
      </c>
      <c r="M108" s="17" t="e">
        <f>INDEX(Sheet2!$B$1:$CW$1000,MATCH("O-NO",Sheet2!$A$1:$A$1000,0),$A108)</f>
        <v>#N/A</v>
      </c>
      <c r="N108" s="3" t="e">
        <f>INDEX(Sheet2!$B$1:$CW$1000,MATCH("NC-G01-DIVIDE",Sheet2!$A$1:$A$1000,0),$A108)</f>
        <v>#N/A</v>
      </c>
      <c r="O108" s="3" t="e">
        <f>INDEX(Sheet2!$B$1:$CW$1000,MATCH("NC-TOOLZ-TOL",Sheet2!$A$1:$A$1000,0),$A108)</f>
        <v>#N/A</v>
      </c>
      <c r="P108" s="3" t="e">
        <f>INDEX(Sheet2!$B$1:$CW$1000,MATCH("NC-OPT-FEED-MODE",Sheet2!$A$1:$A$1000,0),$A108)</f>
        <v>#N/A</v>
      </c>
      <c r="Q108" s="3" t="e">
        <f>INDEX(Sheet2!$B$1:$CW$1000,MATCH("NC-AUTO-CLEAR-MODE",Sheet2!$A$1:$A$1000,0),$A108)</f>
        <v>#N/A</v>
      </c>
      <c r="R108" s="3" t="e">
        <f>INDEX(Sheet2!$B$1:$CW$1000,MATCH("NC-AIRCUT-MODE",Sheet2!$A$1:$A$1000,0),$A108)</f>
        <v>#N/A</v>
      </c>
    </row>
    <row r="109" spans="1:18" x14ac:dyDescent="0.15">
      <c r="A109" s="16">
        <v>83</v>
      </c>
      <c r="B109" s="17" t="e">
        <f>INDEX(Sheet2!$B$1:$CW$1000,MATCH("NC-NAME",Sheet2!$A$1:$A$1000,0),$A109)</f>
        <v>#N/A</v>
      </c>
      <c r="C109" s="17" t="e">
        <f>INDEX(Sheet2!$B$1:$CW$1000,MATCH("TOOLNAME",Sheet2!$A$1:$A$1000,0),$A109)</f>
        <v>#N/A</v>
      </c>
      <c r="D109" s="17" t="e">
        <f>INT(INDEX(Sheet2!$B$1:$CW$1000,MATCH("G00-LENGTH",Sheet2!$A$1:$A$1000,0),$A109) /100+ INDEX(Sheet2!$B$1:$CW$1000,MATCH("G01-LENGTH",Sheet2!$A$1:$A$1000,0),$A109)/100)/10</f>
        <v>#N/A</v>
      </c>
      <c r="E109" s="17" t="e">
        <f>INT(INDEX(Sheet2!$B$1:$CW$1000,MATCH("G00-TIME",Sheet2!$A$1:$A$1000,0),$A109)*10 + INDEX(Sheet2!$B$1:$CW$1000,MATCH("G01-TIME",Sheet2!$A$1:$A$1000,0),$A109)*10)/10</f>
        <v>#N/A</v>
      </c>
      <c r="F109" s="17" t="e">
        <f>INDEX(Sheet2!$B$1:$CW$1000,MATCH("BLOCK",Sheet2!$A$1:$A$1000,0),$A109)</f>
        <v>#N/A</v>
      </c>
      <c r="G109" s="17" t="e">
        <f>INT(INDEX(Sheet2!$B$1:$CW$1000,MATCH("OPT-G00-LENGTH",Sheet2!$A$1:$A$1000,0),$A109) /100+ INDEX(Sheet2!$B$1:$CW$1000,MATCH("OPT-G01-LENGTH",Sheet2!$A$1:$A$1000,0),$A109)/100)/10</f>
        <v>#N/A</v>
      </c>
      <c r="H109" s="17" t="e">
        <f>INT(INDEX(Sheet2!$B$1:$CW$1000,MATCH("OPT-G00-TIME",Sheet2!$A$1:$A$1000,0),$A109)*10 + INDEX(Sheet2!$B$1:$CW$1000,MATCH("OPT-G01-TIME",Sheet2!$A$1:$A$1000,0),$A109)*10)/10</f>
        <v>#N/A</v>
      </c>
      <c r="I109" s="17" t="e">
        <f>INDEX(Sheet2!$B$1:$CW$1000,MATCH("OPT-BLOCK",Sheet2!$A$1:$A$1000,0),$A109)</f>
        <v>#N/A</v>
      </c>
      <c r="J109" s="31" t="e">
        <f t="shared" si="2"/>
        <v>#N/A</v>
      </c>
      <c r="K109" s="31" t="e">
        <f t="shared" si="3"/>
        <v>#N/A</v>
      </c>
      <c r="L109" s="17" t="e">
        <f>INDEX(Sheet2!$B$1:$CW$1000,MATCH("HOME-Z",Sheet2!$A$1:$A$1000,0),$A109)</f>
        <v>#N/A</v>
      </c>
      <c r="M109" s="17" t="e">
        <f>INDEX(Sheet2!$B$1:$CW$1000,MATCH("O-NO",Sheet2!$A$1:$A$1000,0),$A109)</f>
        <v>#N/A</v>
      </c>
      <c r="N109" s="3" t="e">
        <f>INDEX(Sheet2!$B$1:$CW$1000,MATCH("NC-G01-DIVIDE",Sheet2!$A$1:$A$1000,0),$A109)</f>
        <v>#N/A</v>
      </c>
      <c r="O109" s="3" t="e">
        <f>INDEX(Sheet2!$B$1:$CW$1000,MATCH("NC-TOOLZ-TOL",Sheet2!$A$1:$A$1000,0),$A109)</f>
        <v>#N/A</v>
      </c>
      <c r="P109" s="3" t="e">
        <f>INDEX(Sheet2!$B$1:$CW$1000,MATCH("NC-OPT-FEED-MODE",Sheet2!$A$1:$A$1000,0),$A109)</f>
        <v>#N/A</v>
      </c>
      <c r="Q109" s="3" t="e">
        <f>INDEX(Sheet2!$B$1:$CW$1000,MATCH("NC-AUTO-CLEAR-MODE",Sheet2!$A$1:$A$1000,0),$A109)</f>
        <v>#N/A</v>
      </c>
      <c r="R109" s="3" t="e">
        <f>INDEX(Sheet2!$B$1:$CW$1000,MATCH("NC-AIRCUT-MODE",Sheet2!$A$1:$A$1000,0),$A109)</f>
        <v>#N/A</v>
      </c>
    </row>
    <row r="110" spans="1:18" x14ac:dyDescent="0.15">
      <c r="A110" s="16">
        <v>84</v>
      </c>
      <c r="B110" s="17" t="e">
        <f>INDEX(Sheet2!$B$1:$CW$1000,MATCH("NC-NAME",Sheet2!$A$1:$A$1000,0),$A110)</f>
        <v>#N/A</v>
      </c>
      <c r="C110" s="17" t="e">
        <f>INDEX(Sheet2!$B$1:$CW$1000,MATCH("TOOLNAME",Sheet2!$A$1:$A$1000,0),$A110)</f>
        <v>#N/A</v>
      </c>
      <c r="D110" s="17" t="e">
        <f>INT(INDEX(Sheet2!$B$1:$CW$1000,MATCH("G00-LENGTH",Sheet2!$A$1:$A$1000,0),$A110) /100+ INDEX(Sheet2!$B$1:$CW$1000,MATCH("G01-LENGTH",Sheet2!$A$1:$A$1000,0),$A110)/100)/10</f>
        <v>#N/A</v>
      </c>
      <c r="E110" s="17" t="e">
        <f>INT(INDEX(Sheet2!$B$1:$CW$1000,MATCH("G00-TIME",Sheet2!$A$1:$A$1000,0),$A110)*10 + INDEX(Sheet2!$B$1:$CW$1000,MATCH("G01-TIME",Sheet2!$A$1:$A$1000,0),$A110)*10)/10</f>
        <v>#N/A</v>
      </c>
      <c r="F110" s="17" t="e">
        <f>INDEX(Sheet2!$B$1:$CW$1000,MATCH("BLOCK",Sheet2!$A$1:$A$1000,0),$A110)</f>
        <v>#N/A</v>
      </c>
      <c r="G110" s="17" t="e">
        <f>INT(INDEX(Sheet2!$B$1:$CW$1000,MATCH("OPT-G00-LENGTH",Sheet2!$A$1:$A$1000,0),$A110) /100+ INDEX(Sheet2!$B$1:$CW$1000,MATCH("OPT-G01-LENGTH",Sheet2!$A$1:$A$1000,0),$A110)/100)/10</f>
        <v>#N/A</v>
      </c>
      <c r="H110" s="17" t="e">
        <f>INT(INDEX(Sheet2!$B$1:$CW$1000,MATCH("OPT-G00-TIME",Sheet2!$A$1:$A$1000,0),$A110)*10 + INDEX(Sheet2!$B$1:$CW$1000,MATCH("OPT-G01-TIME",Sheet2!$A$1:$A$1000,0),$A110)*10)/10</f>
        <v>#N/A</v>
      </c>
      <c r="I110" s="17" t="e">
        <f>INDEX(Sheet2!$B$1:$CW$1000,MATCH("OPT-BLOCK",Sheet2!$A$1:$A$1000,0),$A110)</f>
        <v>#N/A</v>
      </c>
      <c r="J110" s="31" t="e">
        <f t="shared" si="2"/>
        <v>#N/A</v>
      </c>
      <c r="K110" s="31" t="e">
        <f t="shared" si="3"/>
        <v>#N/A</v>
      </c>
      <c r="L110" s="17" t="e">
        <f>INDEX(Sheet2!$B$1:$CW$1000,MATCH("HOME-Z",Sheet2!$A$1:$A$1000,0),$A110)</f>
        <v>#N/A</v>
      </c>
      <c r="M110" s="17" t="e">
        <f>INDEX(Sheet2!$B$1:$CW$1000,MATCH("O-NO",Sheet2!$A$1:$A$1000,0),$A110)</f>
        <v>#N/A</v>
      </c>
      <c r="N110" s="3" t="e">
        <f>INDEX(Sheet2!$B$1:$CW$1000,MATCH("NC-G01-DIVIDE",Sheet2!$A$1:$A$1000,0),$A110)</f>
        <v>#N/A</v>
      </c>
      <c r="O110" s="3" t="e">
        <f>INDEX(Sheet2!$B$1:$CW$1000,MATCH("NC-TOOLZ-TOL",Sheet2!$A$1:$A$1000,0),$A110)</f>
        <v>#N/A</v>
      </c>
      <c r="P110" s="3" t="e">
        <f>INDEX(Sheet2!$B$1:$CW$1000,MATCH("NC-OPT-FEED-MODE",Sheet2!$A$1:$A$1000,0),$A110)</f>
        <v>#N/A</v>
      </c>
      <c r="Q110" s="3" t="e">
        <f>INDEX(Sheet2!$B$1:$CW$1000,MATCH("NC-AUTO-CLEAR-MODE",Sheet2!$A$1:$A$1000,0),$A110)</f>
        <v>#N/A</v>
      </c>
      <c r="R110" s="3" t="e">
        <f>INDEX(Sheet2!$B$1:$CW$1000,MATCH("NC-AIRCUT-MODE",Sheet2!$A$1:$A$1000,0),$A110)</f>
        <v>#N/A</v>
      </c>
    </row>
    <row r="111" spans="1:18" x14ac:dyDescent="0.15">
      <c r="A111" s="16">
        <v>85</v>
      </c>
      <c r="B111" s="17" t="e">
        <f>INDEX(Sheet2!$B$1:$CW$1000,MATCH("NC-NAME",Sheet2!$A$1:$A$1000,0),$A111)</f>
        <v>#N/A</v>
      </c>
      <c r="C111" s="17" t="e">
        <f>INDEX(Sheet2!$B$1:$CW$1000,MATCH("TOOLNAME",Sheet2!$A$1:$A$1000,0),$A111)</f>
        <v>#N/A</v>
      </c>
      <c r="D111" s="17" t="e">
        <f>INT(INDEX(Sheet2!$B$1:$CW$1000,MATCH("G00-LENGTH",Sheet2!$A$1:$A$1000,0),$A111) /100+ INDEX(Sheet2!$B$1:$CW$1000,MATCH("G01-LENGTH",Sheet2!$A$1:$A$1000,0),$A111)/100)/10</f>
        <v>#N/A</v>
      </c>
      <c r="E111" s="17" t="e">
        <f>INT(INDEX(Sheet2!$B$1:$CW$1000,MATCH("G00-TIME",Sheet2!$A$1:$A$1000,0),$A111)*10 + INDEX(Sheet2!$B$1:$CW$1000,MATCH("G01-TIME",Sheet2!$A$1:$A$1000,0),$A111)*10)/10</f>
        <v>#N/A</v>
      </c>
      <c r="F111" s="17" t="e">
        <f>INDEX(Sheet2!$B$1:$CW$1000,MATCH("BLOCK",Sheet2!$A$1:$A$1000,0),$A111)</f>
        <v>#N/A</v>
      </c>
      <c r="G111" s="17" t="e">
        <f>INT(INDEX(Sheet2!$B$1:$CW$1000,MATCH("OPT-G00-LENGTH",Sheet2!$A$1:$A$1000,0),$A111) /100+ INDEX(Sheet2!$B$1:$CW$1000,MATCH("OPT-G01-LENGTH",Sheet2!$A$1:$A$1000,0),$A111)/100)/10</f>
        <v>#N/A</v>
      </c>
      <c r="H111" s="17" t="e">
        <f>INT(INDEX(Sheet2!$B$1:$CW$1000,MATCH("OPT-G00-TIME",Sheet2!$A$1:$A$1000,0),$A111)*10 + INDEX(Sheet2!$B$1:$CW$1000,MATCH("OPT-G01-TIME",Sheet2!$A$1:$A$1000,0),$A111)*10)/10</f>
        <v>#N/A</v>
      </c>
      <c r="I111" s="17" t="e">
        <f>INDEX(Sheet2!$B$1:$CW$1000,MATCH("OPT-BLOCK",Sheet2!$A$1:$A$1000,0),$A111)</f>
        <v>#N/A</v>
      </c>
      <c r="J111" s="31" t="e">
        <f t="shared" si="2"/>
        <v>#N/A</v>
      </c>
      <c r="K111" s="31" t="e">
        <f t="shared" si="3"/>
        <v>#N/A</v>
      </c>
      <c r="L111" s="17" t="e">
        <f>INDEX(Sheet2!$B$1:$CW$1000,MATCH("HOME-Z",Sheet2!$A$1:$A$1000,0),$A111)</f>
        <v>#N/A</v>
      </c>
      <c r="M111" s="17" t="e">
        <f>INDEX(Sheet2!$B$1:$CW$1000,MATCH("O-NO",Sheet2!$A$1:$A$1000,0),$A111)</f>
        <v>#N/A</v>
      </c>
      <c r="N111" s="3" t="e">
        <f>INDEX(Sheet2!$B$1:$CW$1000,MATCH("NC-G01-DIVIDE",Sheet2!$A$1:$A$1000,0),$A111)</f>
        <v>#N/A</v>
      </c>
      <c r="O111" s="3" t="e">
        <f>INDEX(Sheet2!$B$1:$CW$1000,MATCH("NC-TOOLZ-TOL",Sheet2!$A$1:$A$1000,0),$A111)</f>
        <v>#N/A</v>
      </c>
      <c r="P111" s="3" t="e">
        <f>INDEX(Sheet2!$B$1:$CW$1000,MATCH("NC-OPT-FEED-MODE",Sheet2!$A$1:$A$1000,0),$A111)</f>
        <v>#N/A</v>
      </c>
      <c r="Q111" s="3" t="e">
        <f>INDEX(Sheet2!$B$1:$CW$1000,MATCH("NC-AUTO-CLEAR-MODE",Sheet2!$A$1:$A$1000,0),$A111)</f>
        <v>#N/A</v>
      </c>
      <c r="R111" s="3" t="e">
        <f>INDEX(Sheet2!$B$1:$CW$1000,MATCH("NC-AIRCUT-MODE",Sheet2!$A$1:$A$1000,0),$A111)</f>
        <v>#N/A</v>
      </c>
    </row>
    <row r="112" spans="1:18" x14ac:dyDescent="0.15">
      <c r="A112" s="16">
        <v>86</v>
      </c>
      <c r="B112" s="17" t="e">
        <f>INDEX(Sheet2!$B$1:$CW$1000,MATCH("NC-NAME",Sheet2!$A$1:$A$1000,0),$A112)</f>
        <v>#N/A</v>
      </c>
      <c r="C112" s="17" t="e">
        <f>INDEX(Sheet2!$B$1:$CW$1000,MATCH("TOOLNAME",Sheet2!$A$1:$A$1000,0),$A112)</f>
        <v>#N/A</v>
      </c>
      <c r="D112" s="17" t="e">
        <f>INT(INDEX(Sheet2!$B$1:$CW$1000,MATCH("G00-LENGTH",Sheet2!$A$1:$A$1000,0),$A112) /100+ INDEX(Sheet2!$B$1:$CW$1000,MATCH("G01-LENGTH",Sheet2!$A$1:$A$1000,0),$A112)/100)/10</f>
        <v>#N/A</v>
      </c>
      <c r="E112" s="17" t="e">
        <f>INT(INDEX(Sheet2!$B$1:$CW$1000,MATCH("G00-TIME",Sheet2!$A$1:$A$1000,0),$A112)*10 + INDEX(Sheet2!$B$1:$CW$1000,MATCH("G01-TIME",Sheet2!$A$1:$A$1000,0),$A112)*10)/10</f>
        <v>#N/A</v>
      </c>
      <c r="F112" s="17" t="e">
        <f>INDEX(Sheet2!$B$1:$CW$1000,MATCH("BLOCK",Sheet2!$A$1:$A$1000,0),$A112)</f>
        <v>#N/A</v>
      </c>
      <c r="G112" s="17" t="e">
        <f>INT(INDEX(Sheet2!$B$1:$CW$1000,MATCH("OPT-G00-LENGTH",Sheet2!$A$1:$A$1000,0),$A112) /100+ INDEX(Sheet2!$B$1:$CW$1000,MATCH("OPT-G01-LENGTH",Sheet2!$A$1:$A$1000,0),$A112)/100)/10</f>
        <v>#N/A</v>
      </c>
      <c r="H112" s="17" t="e">
        <f>INT(INDEX(Sheet2!$B$1:$CW$1000,MATCH("OPT-G00-TIME",Sheet2!$A$1:$A$1000,0),$A112)*10 + INDEX(Sheet2!$B$1:$CW$1000,MATCH("OPT-G01-TIME",Sheet2!$A$1:$A$1000,0),$A112)*10)/10</f>
        <v>#N/A</v>
      </c>
      <c r="I112" s="17" t="e">
        <f>INDEX(Sheet2!$B$1:$CW$1000,MATCH("OPT-BLOCK",Sheet2!$A$1:$A$1000,0),$A112)</f>
        <v>#N/A</v>
      </c>
      <c r="J112" s="31" t="e">
        <f t="shared" si="2"/>
        <v>#N/A</v>
      </c>
      <c r="K112" s="31" t="e">
        <f t="shared" si="3"/>
        <v>#N/A</v>
      </c>
      <c r="L112" s="17" t="e">
        <f>INDEX(Sheet2!$B$1:$CW$1000,MATCH("HOME-Z",Sheet2!$A$1:$A$1000,0),$A112)</f>
        <v>#N/A</v>
      </c>
      <c r="M112" s="17" t="e">
        <f>INDEX(Sheet2!$B$1:$CW$1000,MATCH("O-NO",Sheet2!$A$1:$A$1000,0),$A112)</f>
        <v>#N/A</v>
      </c>
      <c r="N112" s="3" t="e">
        <f>INDEX(Sheet2!$B$1:$CW$1000,MATCH("NC-G01-DIVIDE",Sheet2!$A$1:$A$1000,0),$A112)</f>
        <v>#N/A</v>
      </c>
      <c r="O112" s="3" t="e">
        <f>INDEX(Sheet2!$B$1:$CW$1000,MATCH("NC-TOOLZ-TOL",Sheet2!$A$1:$A$1000,0),$A112)</f>
        <v>#N/A</v>
      </c>
      <c r="P112" s="3" t="e">
        <f>INDEX(Sheet2!$B$1:$CW$1000,MATCH("NC-OPT-FEED-MODE",Sheet2!$A$1:$A$1000,0),$A112)</f>
        <v>#N/A</v>
      </c>
      <c r="Q112" s="3" t="e">
        <f>INDEX(Sheet2!$B$1:$CW$1000,MATCH("NC-AUTO-CLEAR-MODE",Sheet2!$A$1:$A$1000,0),$A112)</f>
        <v>#N/A</v>
      </c>
      <c r="R112" s="3" t="e">
        <f>INDEX(Sheet2!$B$1:$CW$1000,MATCH("NC-AIRCUT-MODE",Sheet2!$A$1:$A$1000,0),$A112)</f>
        <v>#N/A</v>
      </c>
    </row>
    <row r="113" spans="1:18" x14ac:dyDescent="0.15">
      <c r="A113" s="16">
        <v>87</v>
      </c>
      <c r="B113" s="17" t="e">
        <f>INDEX(Sheet2!$B$1:$CW$1000,MATCH("NC-NAME",Sheet2!$A$1:$A$1000,0),$A113)</f>
        <v>#N/A</v>
      </c>
      <c r="C113" s="17" t="e">
        <f>INDEX(Sheet2!$B$1:$CW$1000,MATCH("TOOLNAME",Sheet2!$A$1:$A$1000,0),$A113)</f>
        <v>#N/A</v>
      </c>
      <c r="D113" s="17" t="e">
        <f>INT(INDEX(Sheet2!$B$1:$CW$1000,MATCH("G00-LENGTH",Sheet2!$A$1:$A$1000,0),$A113) /100+ INDEX(Sheet2!$B$1:$CW$1000,MATCH("G01-LENGTH",Sheet2!$A$1:$A$1000,0),$A113)/100)/10</f>
        <v>#N/A</v>
      </c>
      <c r="E113" s="17" t="e">
        <f>INT(INDEX(Sheet2!$B$1:$CW$1000,MATCH("G00-TIME",Sheet2!$A$1:$A$1000,0),$A113)*10 + INDEX(Sheet2!$B$1:$CW$1000,MATCH("G01-TIME",Sheet2!$A$1:$A$1000,0),$A113)*10)/10</f>
        <v>#N/A</v>
      </c>
      <c r="F113" s="17" t="e">
        <f>INDEX(Sheet2!$B$1:$CW$1000,MATCH("BLOCK",Sheet2!$A$1:$A$1000,0),$A113)</f>
        <v>#N/A</v>
      </c>
      <c r="G113" s="17" t="e">
        <f>INT(INDEX(Sheet2!$B$1:$CW$1000,MATCH("OPT-G00-LENGTH",Sheet2!$A$1:$A$1000,0),$A113) /100+ INDEX(Sheet2!$B$1:$CW$1000,MATCH("OPT-G01-LENGTH",Sheet2!$A$1:$A$1000,0),$A113)/100)/10</f>
        <v>#N/A</v>
      </c>
      <c r="H113" s="17" t="e">
        <f>INT(INDEX(Sheet2!$B$1:$CW$1000,MATCH("OPT-G00-TIME",Sheet2!$A$1:$A$1000,0),$A113)*10 + INDEX(Sheet2!$B$1:$CW$1000,MATCH("OPT-G01-TIME",Sheet2!$A$1:$A$1000,0),$A113)*10)/10</f>
        <v>#N/A</v>
      </c>
      <c r="I113" s="17" t="e">
        <f>INDEX(Sheet2!$B$1:$CW$1000,MATCH("OPT-BLOCK",Sheet2!$A$1:$A$1000,0),$A113)</f>
        <v>#N/A</v>
      </c>
      <c r="J113" s="31" t="e">
        <f t="shared" si="2"/>
        <v>#N/A</v>
      </c>
      <c r="K113" s="31" t="e">
        <f t="shared" si="3"/>
        <v>#N/A</v>
      </c>
      <c r="L113" s="17" t="e">
        <f>INDEX(Sheet2!$B$1:$CW$1000,MATCH("HOME-Z",Sheet2!$A$1:$A$1000,0),$A113)</f>
        <v>#N/A</v>
      </c>
      <c r="M113" s="17" t="e">
        <f>INDEX(Sheet2!$B$1:$CW$1000,MATCH("O-NO",Sheet2!$A$1:$A$1000,0),$A113)</f>
        <v>#N/A</v>
      </c>
      <c r="N113" s="3" t="e">
        <f>INDEX(Sheet2!$B$1:$CW$1000,MATCH("NC-G01-DIVIDE",Sheet2!$A$1:$A$1000,0),$A113)</f>
        <v>#N/A</v>
      </c>
      <c r="O113" s="3" t="e">
        <f>INDEX(Sheet2!$B$1:$CW$1000,MATCH("NC-TOOLZ-TOL",Sheet2!$A$1:$A$1000,0),$A113)</f>
        <v>#N/A</v>
      </c>
      <c r="P113" s="3" t="e">
        <f>INDEX(Sheet2!$B$1:$CW$1000,MATCH("NC-OPT-FEED-MODE",Sheet2!$A$1:$A$1000,0),$A113)</f>
        <v>#N/A</v>
      </c>
      <c r="Q113" s="3" t="e">
        <f>INDEX(Sheet2!$B$1:$CW$1000,MATCH("NC-AUTO-CLEAR-MODE",Sheet2!$A$1:$A$1000,0),$A113)</f>
        <v>#N/A</v>
      </c>
      <c r="R113" s="3" t="e">
        <f>INDEX(Sheet2!$B$1:$CW$1000,MATCH("NC-AIRCUT-MODE",Sheet2!$A$1:$A$1000,0),$A113)</f>
        <v>#N/A</v>
      </c>
    </row>
    <row r="114" spans="1:18" x14ac:dyDescent="0.15">
      <c r="A114" s="16">
        <v>88</v>
      </c>
      <c r="B114" s="17" t="e">
        <f>INDEX(Sheet2!$B$1:$CW$1000,MATCH("NC-NAME",Sheet2!$A$1:$A$1000,0),$A114)</f>
        <v>#N/A</v>
      </c>
      <c r="C114" s="17" t="e">
        <f>INDEX(Sheet2!$B$1:$CW$1000,MATCH("TOOLNAME",Sheet2!$A$1:$A$1000,0),$A114)</f>
        <v>#N/A</v>
      </c>
      <c r="D114" s="17" t="e">
        <f>INT(INDEX(Sheet2!$B$1:$CW$1000,MATCH("G00-LENGTH",Sheet2!$A$1:$A$1000,0),$A114) /100+ INDEX(Sheet2!$B$1:$CW$1000,MATCH("G01-LENGTH",Sheet2!$A$1:$A$1000,0),$A114)/100)/10</f>
        <v>#N/A</v>
      </c>
      <c r="E114" s="17" t="e">
        <f>INT(INDEX(Sheet2!$B$1:$CW$1000,MATCH("G00-TIME",Sheet2!$A$1:$A$1000,0),$A114)*10 + INDEX(Sheet2!$B$1:$CW$1000,MATCH("G01-TIME",Sheet2!$A$1:$A$1000,0),$A114)*10)/10</f>
        <v>#N/A</v>
      </c>
      <c r="F114" s="17" t="e">
        <f>INDEX(Sheet2!$B$1:$CW$1000,MATCH("BLOCK",Sheet2!$A$1:$A$1000,0),$A114)</f>
        <v>#N/A</v>
      </c>
      <c r="G114" s="17" t="e">
        <f>INT(INDEX(Sheet2!$B$1:$CW$1000,MATCH("OPT-G00-LENGTH",Sheet2!$A$1:$A$1000,0),$A114) /100+ INDEX(Sheet2!$B$1:$CW$1000,MATCH("OPT-G01-LENGTH",Sheet2!$A$1:$A$1000,0),$A114)/100)/10</f>
        <v>#N/A</v>
      </c>
      <c r="H114" s="17" t="e">
        <f>INT(INDEX(Sheet2!$B$1:$CW$1000,MATCH("OPT-G00-TIME",Sheet2!$A$1:$A$1000,0),$A114)*10 + INDEX(Sheet2!$B$1:$CW$1000,MATCH("OPT-G01-TIME",Sheet2!$A$1:$A$1000,0),$A114)*10)/10</f>
        <v>#N/A</v>
      </c>
      <c r="I114" s="17" t="e">
        <f>INDEX(Sheet2!$B$1:$CW$1000,MATCH("OPT-BLOCK",Sheet2!$A$1:$A$1000,0),$A114)</f>
        <v>#N/A</v>
      </c>
      <c r="J114" s="31" t="e">
        <f t="shared" si="2"/>
        <v>#N/A</v>
      </c>
      <c r="K114" s="31" t="e">
        <f t="shared" si="3"/>
        <v>#N/A</v>
      </c>
      <c r="L114" s="17" t="e">
        <f>INDEX(Sheet2!$B$1:$CW$1000,MATCH("HOME-Z",Sheet2!$A$1:$A$1000,0),$A114)</f>
        <v>#N/A</v>
      </c>
      <c r="M114" s="17" t="e">
        <f>INDEX(Sheet2!$B$1:$CW$1000,MATCH("O-NO",Sheet2!$A$1:$A$1000,0),$A114)</f>
        <v>#N/A</v>
      </c>
      <c r="N114" s="3" t="e">
        <f>INDEX(Sheet2!$B$1:$CW$1000,MATCH("NC-G01-DIVIDE",Sheet2!$A$1:$A$1000,0),$A114)</f>
        <v>#N/A</v>
      </c>
      <c r="O114" s="3" t="e">
        <f>INDEX(Sheet2!$B$1:$CW$1000,MATCH("NC-TOOLZ-TOL",Sheet2!$A$1:$A$1000,0),$A114)</f>
        <v>#N/A</v>
      </c>
      <c r="P114" s="3" t="e">
        <f>INDEX(Sheet2!$B$1:$CW$1000,MATCH("NC-OPT-FEED-MODE",Sheet2!$A$1:$A$1000,0),$A114)</f>
        <v>#N/A</v>
      </c>
      <c r="Q114" s="3" t="e">
        <f>INDEX(Sheet2!$B$1:$CW$1000,MATCH("NC-AUTO-CLEAR-MODE",Sheet2!$A$1:$A$1000,0),$A114)</f>
        <v>#N/A</v>
      </c>
      <c r="R114" s="3" t="e">
        <f>INDEX(Sheet2!$B$1:$CW$1000,MATCH("NC-AIRCUT-MODE",Sheet2!$A$1:$A$1000,0),$A114)</f>
        <v>#N/A</v>
      </c>
    </row>
    <row r="115" spans="1:18" x14ac:dyDescent="0.15">
      <c r="A115" s="16">
        <v>89</v>
      </c>
      <c r="B115" s="17" t="e">
        <f>INDEX(Sheet2!$B$1:$CW$1000,MATCH("NC-NAME",Sheet2!$A$1:$A$1000,0),$A115)</f>
        <v>#N/A</v>
      </c>
      <c r="C115" s="17" t="e">
        <f>INDEX(Sheet2!$B$1:$CW$1000,MATCH("TOOLNAME",Sheet2!$A$1:$A$1000,0),$A115)</f>
        <v>#N/A</v>
      </c>
      <c r="D115" s="17" t="e">
        <f>INT(INDEX(Sheet2!$B$1:$CW$1000,MATCH("G00-LENGTH",Sheet2!$A$1:$A$1000,0),$A115) /100+ INDEX(Sheet2!$B$1:$CW$1000,MATCH("G01-LENGTH",Sheet2!$A$1:$A$1000,0),$A115)/100)/10</f>
        <v>#N/A</v>
      </c>
      <c r="E115" s="17" t="e">
        <f>INT(INDEX(Sheet2!$B$1:$CW$1000,MATCH("G00-TIME",Sheet2!$A$1:$A$1000,0),$A115)*10 + INDEX(Sheet2!$B$1:$CW$1000,MATCH("G01-TIME",Sheet2!$A$1:$A$1000,0),$A115)*10)/10</f>
        <v>#N/A</v>
      </c>
      <c r="F115" s="17" t="e">
        <f>INDEX(Sheet2!$B$1:$CW$1000,MATCH("BLOCK",Sheet2!$A$1:$A$1000,0),$A115)</f>
        <v>#N/A</v>
      </c>
      <c r="G115" s="17" t="e">
        <f>INT(INDEX(Sheet2!$B$1:$CW$1000,MATCH("OPT-G00-LENGTH",Sheet2!$A$1:$A$1000,0),$A115) /100+ INDEX(Sheet2!$B$1:$CW$1000,MATCH("OPT-G01-LENGTH",Sheet2!$A$1:$A$1000,0),$A115)/100)/10</f>
        <v>#N/A</v>
      </c>
      <c r="H115" s="17" t="e">
        <f>INT(INDEX(Sheet2!$B$1:$CW$1000,MATCH("OPT-G00-TIME",Sheet2!$A$1:$A$1000,0),$A115)*10 + INDEX(Sheet2!$B$1:$CW$1000,MATCH("OPT-G01-TIME",Sheet2!$A$1:$A$1000,0),$A115)*10)/10</f>
        <v>#N/A</v>
      </c>
      <c r="I115" s="17" t="e">
        <f>INDEX(Sheet2!$B$1:$CW$1000,MATCH("OPT-BLOCK",Sheet2!$A$1:$A$1000,0),$A115)</f>
        <v>#N/A</v>
      </c>
      <c r="J115" s="31" t="e">
        <f t="shared" si="2"/>
        <v>#N/A</v>
      </c>
      <c r="K115" s="31" t="e">
        <f t="shared" si="3"/>
        <v>#N/A</v>
      </c>
      <c r="L115" s="17" t="e">
        <f>INDEX(Sheet2!$B$1:$CW$1000,MATCH("HOME-Z",Sheet2!$A$1:$A$1000,0),$A115)</f>
        <v>#N/A</v>
      </c>
      <c r="M115" s="17" t="e">
        <f>INDEX(Sheet2!$B$1:$CW$1000,MATCH("O-NO",Sheet2!$A$1:$A$1000,0),$A115)</f>
        <v>#N/A</v>
      </c>
      <c r="N115" s="3" t="e">
        <f>INDEX(Sheet2!$B$1:$CW$1000,MATCH("NC-G01-DIVIDE",Sheet2!$A$1:$A$1000,0),$A115)</f>
        <v>#N/A</v>
      </c>
      <c r="O115" s="3" t="e">
        <f>INDEX(Sheet2!$B$1:$CW$1000,MATCH("NC-TOOLZ-TOL",Sheet2!$A$1:$A$1000,0),$A115)</f>
        <v>#N/A</v>
      </c>
      <c r="P115" s="3" t="e">
        <f>INDEX(Sheet2!$B$1:$CW$1000,MATCH("NC-OPT-FEED-MODE",Sheet2!$A$1:$A$1000,0),$A115)</f>
        <v>#N/A</v>
      </c>
      <c r="Q115" s="3" t="e">
        <f>INDEX(Sheet2!$B$1:$CW$1000,MATCH("NC-AUTO-CLEAR-MODE",Sheet2!$A$1:$A$1000,0),$A115)</f>
        <v>#N/A</v>
      </c>
      <c r="R115" s="3" t="e">
        <f>INDEX(Sheet2!$B$1:$CW$1000,MATCH("NC-AIRCUT-MODE",Sheet2!$A$1:$A$1000,0),$A115)</f>
        <v>#N/A</v>
      </c>
    </row>
    <row r="116" spans="1:18" x14ac:dyDescent="0.15">
      <c r="A116" s="16">
        <v>90</v>
      </c>
      <c r="B116" s="17" t="e">
        <f>INDEX(Sheet2!$B$1:$CW$1000,MATCH("NC-NAME",Sheet2!$A$1:$A$1000,0),$A116)</f>
        <v>#N/A</v>
      </c>
      <c r="C116" s="17" t="e">
        <f>INDEX(Sheet2!$B$1:$CW$1000,MATCH("TOOLNAME",Sheet2!$A$1:$A$1000,0),$A116)</f>
        <v>#N/A</v>
      </c>
      <c r="D116" s="17" t="e">
        <f>INT(INDEX(Sheet2!$B$1:$CW$1000,MATCH("G00-LENGTH",Sheet2!$A$1:$A$1000,0),$A116) /100+ INDEX(Sheet2!$B$1:$CW$1000,MATCH("G01-LENGTH",Sheet2!$A$1:$A$1000,0),$A116)/100)/10</f>
        <v>#N/A</v>
      </c>
      <c r="E116" s="17" t="e">
        <f>INT(INDEX(Sheet2!$B$1:$CW$1000,MATCH("G00-TIME",Sheet2!$A$1:$A$1000,0),$A116)*10 + INDEX(Sheet2!$B$1:$CW$1000,MATCH("G01-TIME",Sheet2!$A$1:$A$1000,0),$A116)*10)/10</f>
        <v>#N/A</v>
      </c>
      <c r="F116" s="17" t="e">
        <f>INDEX(Sheet2!$B$1:$CW$1000,MATCH("BLOCK",Sheet2!$A$1:$A$1000,0),$A116)</f>
        <v>#N/A</v>
      </c>
      <c r="G116" s="17" t="e">
        <f>INT(INDEX(Sheet2!$B$1:$CW$1000,MATCH("OPT-G00-LENGTH",Sheet2!$A$1:$A$1000,0),$A116) /100+ INDEX(Sheet2!$B$1:$CW$1000,MATCH("OPT-G01-LENGTH",Sheet2!$A$1:$A$1000,0),$A116)/100)/10</f>
        <v>#N/A</v>
      </c>
      <c r="H116" s="17" t="e">
        <f>INT(INDEX(Sheet2!$B$1:$CW$1000,MATCH("OPT-G00-TIME",Sheet2!$A$1:$A$1000,0),$A116)*10 + INDEX(Sheet2!$B$1:$CW$1000,MATCH("OPT-G01-TIME",Sheet2!$A$1:$A$1000,0),$A116)*10)/10</f>
        <v>#N/A</v>
      </c>
      <c r="I116" s="17" t="e">
        <f>INDEX(Sheet2!$B$1:$CW$1000,MATCH("OPT-BLOCK",Sheet2!$A$1:$A$1000,0),$A116)</f>
        <v>#N/A</v>
      </c>
      <c r="J116" s="31" t="e">
        <f t="shared" si="2"/>
        <v>#N/A</v>
      </c>
      <c r="K116" s="31" t="e">
        <f t="shared" si="3"/>
        <v>#N/A</v>
      </c>
      <c r="L116" s="17" t="e">
        <f>INDEX(Sheet2!$B$1:$CW$1000,MATCH("HOME-Z",Sheet2!$A$1:$A$1000,0),$A116)</f>
        <v>#N/A</v>
      </c>
      <c r="M116" s="17" t="e">
        <f>INDEX(Sheet2!$B$1:$CW$1000,MATCH("O-NO",Sheet2!$A$1:$A$1000,0),$A116)</f>
        <v>#N/A</v>
      </c>
      <c r="N116" s="3" t="e">
        <f>INDEX(Sheet2!$B$1:$CW$1000,MATCH("NC-G01-DIVIDE",Sheet2!$A$1:$A$1000,0),$A116)</f>
        <v>#N/A</v>
      </c>
      <c r="O116" s="3" t="e">
        <f>INDEX(Sheet2!$B$1:$CW$1000,MATCH("NC-TOOLZ-TOL",Sheet2!$A$1:$A$1000,0),$A116)</f>
        <v>#N/A</v>
      </c>
      <c r="P116" s="3" t="e">
        <f>INDEX(Sheet2!$B$1:$CW$1000,MATCH("NC-OPT-FEED-MODE",Sheet2!$A$1:$A$1000,0),$A116)</f>
        <v>#N/A</v>
      </c>
      <c r="Q116" s="3" t="e">
        <f>INDEX(Sheet2!$B$1:$CW$1000,MATCH("NC-AUTO-CLEAR-MODE",Sheet2!$A$1:$A$1000,0),$A116)</f>
        <v>#N/A</v>
      </c>
      <c r="R116" s="3" t="e">
        <f>INDEX(Sheet2!$B$1:$CW$1000,MATCH("NC-AIRCUT-MODE",Sheet2!$A$1:$A$1000,0),$A116)</f>
        <v>#N/A</v>
      </c>
    </row>
    <row r="117" spans="1:18" x14ac:dyDescent="0.15">
      <c r="A117" s="16">
        <v>91</v>
      </c>
      <c r="B117" s="17" t="e">
        <f>INDEX(Sheet2!$B$1:$CW$1000,MATCH("NC-NAME",Sheet2!$A$1:$A$1000,0),$A117)</f>
        <v>#N/A</v>
      </c>
      <c r="C117" s="17" t="e">
        <f>INDEX(Sheet2!$B$1:$CW$1000,MATCH("TOOLNAME",Sheet2!$A$1:$A$1000,0),$A117)</f>
        <v>#N/A</v>
      </c>
      <c r="D117" s="17" t="e">
        <f>INT(INDEX(Sheet2!$B$1:$CW$1000,MATCH("G00-LENGTH",Sheet2!$A$1:$A$1000,0),$A117) /100+ INDEX(Sheet2!$B$1:$CW$1000,MATCH("G01-LENGTH",Sheet2!$A$1:$A$1000,0),$A117)/100)/10</f>
        <v>#N/A</v>
      </c>
      <c r="E117" s="17" t="e">
        <f>INT(INDEX(Sheet2!$B$1:$CW$1000,MATCH("G00-TIME",Sheet2!$A$1:$A$1000,0),$A117)*10 + INDEX(Sheet2!$B$1:$CW$1000,MATCH("G01-TIME",Sheet2!$A$1:$A$1000,0),$A117)*10)/10</f>
        <v>#N/A</v>
      </c>
      <c r="F117" s="17" t="e">
        <f>INDEX(Sheet2!$B$1:$CW$1000,MATCH("BLOCK",Sheet2!$A$1:$A$1000,0),$A117)</f>
        <v>#N/A</v>
      </c>
      <c r="G117" s="17" t="e">
        <f>INT(INDEX(Sheet2!$B$1:$CW$1000,MATCH("OPT-G00-LENGTH",Sheet2!$A$1:$A$1000,0),$A117) /100+ INDEX(Sheet2!$B$1:$CW$1000,MATCH("OPT-G01-LENGTH",Sheet2!$A$1:$A$1000,0),$A117)/100)/10</f>
        <v>#N/A</v>
      </c>
      <c r="H117" s="17" t="e">
        <f>INT(INDEX(Sheet2!$B$1:$CW$1000,MATCH("OPT-G00-TIME",Sheet2!$A$1:$A$1000,0),$A117)*10 + INDEX(Sheet2!$B$1:$CW$1000,MATCH("OPT-G01-TIME",Sheet2!$A$1:$A$1000,0),$A117)*10)/10</f>
        <v>#N/A</v>
      </c>
      <c r="I117" s="17" t="e">
        <f>INDEX(Sheet2!$B$1:$CW$1000,MATCH("OPT-BLOCK",Sheet2!$A$1:$A$1000,0),$A117)</f>
        <v>#N/A</v>
      </c>
      <c r="J117" s="31" t="e">
        <f t="shared" si="2"/>
        <v>#N/A</v>
      </c>
      <c r="K117" s="31" t="e">
        <f t="shared" si="3"/>
        <v>#N/A</v>
      </c>
      <c r="L117" s="17" t="e">
        <f>INDEX(Sheet2!$B$1:$CW$1000,MATCH("HOME-Z",Sheet2!$A$1:$A$1000,0),$A117)</f>
        <v>#N/A</v>
      </c>
      <c r="M117" s="17" t="e">
        <f>INDEX(Sheet2!$B$1:$CW$1000,MATCH("O-NO",Sheet2!$A$1:$A$1000,0),$A117)</f>
        <v>#N/A</v>
      </c>
      <c r="N117" s="3" t="e">
        <f>INDEX(Sheet2!$B$1:$CW$1000,MATCH("NC-G01-DIVIDE",Sheet2!$A$1:$A$1000,0),$A117)</f>
        <v>#N/A</v>
      </c>
      <c r="O117" s="3" t="e">
        <f>INDEX(Sheet2!$B$1:$CW$1000,MATCH("NC-TOOLZ-TOL",Sheet2!$A$1:$A$1000,0),$A117)</f>
        <v>#N/A</v>
      </c>
      <c r="P117" s="3" t="e">
        <f>INDEX(Sheet2!$B$1:$CW$1000,MATCH("NC-OPT-FEED-MODE",Sheet2!$A$1:$A$1000,0),$A117)</f>
        <v>#N/A</v>
      </c>
      <c r="Q117" s="3" t="e">
        <f>INDEX(Sheet2!$B$1:$CW$1000,MATCH("NC-AUTO-CLEAR-MODE",Sheet2!$A$1:$A$1000,0),$A117)</f>
        <v>#N/A</v>
      </c>
      <c r="R117" s="3" t="e">
        <f>INDEX(Sheet2!$B$1:$CW$1000,MATCH("NC-AIRCUT-MODE",Sheet2!$A$1:$A$1000,0),$A117)</f>
        <v>#N/A</v>
      </c>
    </row>
    <row r="118" spans="1:18" x14ac:dyDescent="0.15">
      <c r="A118" s="16">
        <v>92</v>
      </c>
      <c r="B118" s="17" t="e">
        <f>INDEX(Sheet2!$B$1:$CW$1000,MATCH("NC-NAME",Sheet2!$A$1:$A$1000,0),$A118)</f>
        <v>#N/A</v>
      </c>
      <c r="C118" s="17" t="e">
        <f>INDEX(Sheet2!$B$1:$CW$1000,MATCH("TOOLNAME",Sheet2!$A$1:$A$1000,0),$A118)</f>
        <v>#N/A</v>
      </c>
      <c r="D118" s="17" t="e">
        <f>INT(INDEX(Sheet2!$B$1:$CW$1000,MATCH("G00-LENGTH",Sheet2!$A$1:$A$1000,0),$A118) /100+ INDEX(Sheet2!$B$1:$CW$1000,MATCH("G01-LENGTH",Sheet2!$A$1:$A$1000,0),$A118)/100)/10</f>
        <v>#N/A</v>
      </c>
      <c r="E118" s="17" t="e">
        <f>INT(INDEX(Sheet2!$B$1:$CW$1000,MATCH("G00-TIME",Sheet2!$A$1:$A$1000,0),$A118)*10 + INDEX(Sheet2!$B$1:$CW$1000,MATCH("G01-TIME",Sheet2!$A$1:$A$1000,0),$A118)*10)/10</f>
        <v>#N/A</v>
      </c>
      <c r="F118" s="17" t="e">
        <f>INDEX(Sheet2!$B$1:$CW$1000,MATCH("BLOCK",Sheet2!$A$1:$A$1000,0),$A118)</f>
        <v>#N/A</v>
      </c>
      <c r="G118" s="17" t="e">
        <f>INT(INDEX(Sheet2!$B$1:$CW$1000,MATCH("OPT-G00-LENGTH",Sheet2!$A$1:$A$1000,0),$A118) /100+ INDEX(Sheet2!$B$1:$CW$1000,MATCH("OPT-G01-LENGTH",Sheet2!$A$1:$A$1000,0),$A118)/100)/10</f>
        <v>#N/A</v>
      </c>
      <c r="H118" s="17" t="e">
        <f>INT(INDEX(Sheet2!$B$1:$CW$1000,MATCH("OPT-G00-TIME",Sheet2!$A$1:$A$1000,0),$A118)*10 + INDEX(Sheet2!$B$1:$CW$1000,MATCH("OPT-G01-TIME",Sheet2!$A$1:$A$1000,0),$A118)*10)/10</f>
        <v>#N/A</v>
      </c>
      <c r="I118" s="17" t="e">
        <f>INDEX(Sheet2!$B$1:$CW$1000,MATCH("OPT-BLOCK",Sheet2!$A$1:$A$1000,0),$A118)</f>
        <v>#N/A</v>
      </c>
      <c r="J118" s="31" t="e">
        <f t="shared" si="2"/>
        <v>#N/A</v>
      </c>
      <c r="K118" s="31" t="e">
        <f t="shared" si="3"/>
        <v>#N/A</v>
      </c>
      <c r="L118" s="17" t="e">
        <f>INDEX(Sheet2!$B$1:$CW$1000,MATCH("HOME-Z",Sheet2!$A$1:$A$1000,0),$A118)</f>
        <v>#N/A</v>
      </c>
      <c r="M118" s="17" t="e">
        <f>INDEX(Sheet2!$B$1:$CW$1000,MATCH("O-NO",Sheet2!$A$1:$A$1000,0),$A118)</f>
        <v>#N/A</v>
      </c>
      <c r="N118" s="3" t="e">
        <f>INDEX(Sheet2!$B$1:$CW$1000,MATCH("NC-G01-DIVIDE",Sheet2!$A$1:$A$1000,0),$A118)</f>
        <v>#N/A</v>
      </c>
      <c r="O118" s="3" t="e">
        <f>INDEX(Sheet2!$B$1:$CW$1000,MATCH("NC-TOOLZ-TOL",Sheet2!$A$1:$A$1000,0),$A118)</f>
        <v>#N/A</v>
      </c>
      <c r="P118" s="3" t="e">
        <f>INDEX(Sheet2!$B$1:$CW$1000,MATCH("NC-OPT-FEED-MODE",Sheet2!$A$1:$A$1000,0),$A118)</f>
        <v>#N/A</v>
      </c>
      <c r="Q118" s="3" t="e">
        <f>INDEX(Sheet2!$B$1:$CW$1000,MATCH("NC-AUTO-CLEAR-MODE",Sheet2!$A$1:$A$1000,0),$A118)</f>
        <v>#N/A</v>
      </c>
      <c r="R118" s="3" t="e">
        <f>INDEX(Sheet2!$B$1:$CW$1000,MATCH("NC-AIRCUT-MODE",Sheet2!$A$1:$A$1000,0),$A118)</f>
        <v>#N/A</v>
      </c>
    </row>
    <row r="119" spans="1:18" x14ac:dyDescent="0.15">
      <c r="A119" s="16">
        <v>93</v>
      </c>
      <c r="B119" s="17" t="e">
        <f>INDEX(Sheet2!$B$1:$CW$1000,MATCH("NC-NAME",Sheet2!$A$1:$A$1000,0),$A119)</f>
        <v>#N/A</v>
      </c>
      <c r="C119" s="17" t="e">
        <f>INDEX(Sheet2!$B$1:$CW$1000,MATCH("TOOLNAME",Sheet2!$A$1:$A$1000,0),$A119)</f>
        <v>#N/A</v>
      </c>
      <c r="D119" s="17" t="e">
        <f>INT(INDEX(Sheet2!$B$1:$CW$1000,MATCH("G00-LENGTH",Sheet2!$A$1:$A$1000,0),$A119) /100+ INDEX(Sheet2!$B$1:$CW$1000,MATCH("G01-LENGTH",Sheet2!$A$1:$A$1000,0),$A119)/100)/10</f>
        <v>#N/A</v>
      </c>
      <c r="E119" s="17" t="e">
        <f>INT(INDEX(Sheet2!$B$1:$CW$1000,MATCH("G00-TIME",Sheet2!$A$1:$A$1000,0),$A119)*10 + INDEX(Sheet2!$B$1:$CW$1000,MATCH("G01-TIME",Sheet2!$A$1:$A$1000,0),$A119)*10)/10</f>
        <v>#N/A</v>
      </c>
      <c r="F119" s="17" t="e">
        <f>INDEX(Sheet2!$B$1:$CW$1000,MATCH("BLOCK",Sheet2!$A$1:$A$1000,0),$A119)</f>
        <v>#N/A</v>
      </c>
      <c r="G119" s="17" t="e">
        <f>INT(INDEX(Sheet2!$B$1:$CW$1000,MATCH("OPT-G00-LENGTH",Sheet2!$A$1:$A$1000,0),$A119) /100+ INDEX(Sheet2!$B$1:$CW$1000,MATCH("OPT-G01-LENGTH",Sheet2!$A$1:$A$1000,0),$A119)/100)/10</f>
        <v>#N/A</v>
      </c>
      <c r="H119" s="17" t="e">
        <f>INT(INDEX(Sheet2!$B$1:$CW$1000,MATCH("OPT-G00-TIME",Sheet2!$A$1:$A$1000,0),$A119)*10 + INDEX(Sheet2!$B$1:$CW$1000,MATCH("OPT-G01-TIME",Sheet2!$A$1:$A$1000,0),$A119)*10)/10</f>
        <v>#N/A</v>
      </c>
      <c r="I119" s="17" t="e">
        <f>INDEX(Sheet2!$B$1:$CW$1000,MATCH("OPT-BLOCK",Sheet2!$A$1:$A$1000,0),$A119)</f>
        <v>#N/A</v>
      </c>
      <c r="J119" s="31" t="e">
        <f t="shared" si="2"/>
        <v>#N/A</v>
      </c>
      <c r="K119" s="31" t="e">
        <f t="shared" si="3"/>
        <v>#N/A</v>
      </c>
      <c r="L119" s="17" t="e">
        <f>INDEX(Sheet2!$B$1:$CW$1000,MATCH("HOME-Z",Sheet2!$A$1:$A$1000,0),$A119)</f>
        <v>#N/A</v>
      </c>
      <c r="M119" s="17" t="e">
        <f>INDEX(Sheet2!$B$1:$CW$1000,MATCH("O-NO",Sheet2!$A$1:$A$1000,0),$A119)</f>
        <v>#N/A</v>
      </c>
      <c r="N119" s="3" t="e">
        <f>INDEX(Sheet2!$B$1:$CW$1000,MATCH("NC-G01-DIVIDE",Sheet2!$A$1:$A$1000,0),$A119)</f>
        <v>#N/A</v>
      </c>
      <c r="O119" s="3" t="e">
        <f>INDEX(Sheet2!$B$1:$CW$1000,MATCH("NC-TOOLZ-TOL",Sheet2!$A$1:$A$1000,0),$A119)</f>
        <v>#N/A</v>
      </c>
      <c r="P119" s="3" t="e">
        <f>INDEX(Sheet2!$B$1:$CW$1000,MATCH("NC-OPT-FEED-MODE",Sheet2!$A$1:$A$1000,0),$A119)</f>
        <v>#N/A</v>
      </c>
      <c r="Q119" s="3" t="e">
        <f>INDEX(Sheet2!$B$1:$CW$1000,MATCH("NC-AUTO-CLEAR-MODE",Sheet2!$A$1:$A$1000,0),$A119)</f>
        <v>#N/A</v>
      </c>
      <c r="R119" s="3" t="e">
        <f>INDEX(Sheet2!$B$1:$CW$1000,MATCH("NC-AIRCUT-MODE",Sheet2!$A$1:$A$1000,0),$A119)</f>
        <v>#N/A</v>
      </c>
    </row>
    <row r="120" spans="1:18" x14ac:dyDescent="0.15">
      <c r="A120" s="16">
        <v>94</v>
      </c>
      <c r="B120" s="17" t="e">
        <f>INDEX(Sheet2!$B$1:$CW$1000,MATCH("NC-NAME",Sheet2!$A$1:$A$1000,0),$A120)</f>
        <v>#N/A</v>
      </c>
      <c r="C120" s="17" t="e">
        <f>INDEX(Sheet2!$B$1:$CW$1000,MATCH("TOOLNAME",Sheet2!$A$1:$A$1000,0),$A120)</f>
        <v>#N/A</v>
      </c>
      <c r="D120" s="17" t="e">
        <f>INT(INDEX(Sheet2!$B$1:$CW$1000,MATCH("G00-LENGTH",Sheet2!$A$1:$A$1000,0),$A120) /100+ INDEX(Sheet2!$B$1:$CW$1000,MATCH("G01-LENGTH",Sheet2!$A$1:$A$1000,0),$A120)/100)/10</f>
        <v>#N/A</v>
      </c>
      <c r="E120" s="17" t="e">
        <f>INT(INDEX(Sheet2!$B$1:$CW$1000,MATCH("G00-TIME",Sheet2!$A$1:$A$1000,0),$A120)*10 + INDEX(Sheet2!$B$1:$CW$1000,MATCH("G01-TIME",Sheet2!$A$1:$A$1000,0),$A120)*10)/10</f>
        <v>#N/A</v>
      </c>
      <c r="F120" s="17" t="e">
        <f>INDEX(Sheet2!$B$1:$CW$1000,MATCH("BLOCK",Sheet2!$A$1:$A$1000,0),$A120)</f>
        <v>#N/A</v>
      </c>
      <c r="G120" s="17" t="e">
        <f>INT(INDEX(Sheet2!$B$1:$CW$1000,MATCH("OPT-G00-LENGTH",Sheet2!$A$1:$A$1000,0),$A120) /100+ INDEX(Sheet2!$B$1:$CW$1000,MATCH("OPT-G01-LENGTH",Sheet2!$A$1:$A$1000,0),$A120)/100)/10</f>
        <v>#N/A</v>
      </c>
      <c r="H120" s="17" t="e">
        <f>INT(INDEX(Sheet2!$B$1:$CW$1000,MATCH("OPT-G00-TIME",Sheet2!$A$1:$A$1000,0),$A120)*10 + INDEX(Sheet2!$B$1:$CW$1000,MATCH("OPT-G01-TIME",Sheet2!$A$1:$A$1000,0),$A120)*10)/10</f>
        <v>#N/A</v>
      </c>
      <c r="I120" s="17" t="e">
        <f>INDEX(Sheet2!$B$1:$CW$1000,MATCH("OPT-BLOCK",Sheet2!$A$1:$A$1000,0),$A120)</f>
        <v>#N/A</v>
      </c>
      <c r="J120" s="31" t="e">
        <f t="shared" si="2"/>
        <v>#N/A</v>
      </c>
      <c r="K120" s="31" t="e">
        <f t="shared" si="3"/>
        <v>#N/A</v>
      </c>
      <c r="L120" s="17" t="e">
        <f>INDEX(Sheet2!$B$1:$CW$1000,MATCH("HOME-Z",Sheet2!$A$1:$A$1000,0),$A120)</f>
        <v>#N/A</v>
      </c>
      <c r="M120" s="17" t="e">
        <f>INDEX(Sheet2!$B$1:$CW$1000,MATCH("O-NO",Sheet2!$A$1:$A$1000,0),$A120)</f>
        <v>#N/A</v>
      </c>
      <c r="N120" s="3" t="e">
        <f>INDEX(Sheet2!$B$1:$CW$1000,MATCH("NC-G01-DIVIDE",Sheet2!$A$1:$A$1000,0),$A120)</f>
        <v>#N/A</v>
      </c>
      <c r="O120" s="3" t="e">
        <f>INDEX(Sheet2!$B$1:$CW$1000,MATCH("NC-TOOLZ-TOL",Sheet2!$A$1:$A$1000,0),$A120)</f>
        <v>#N/A</v>
      </c>
      <c r="P120" s="3" t="e">
        <f>INDEX(Sheet2!$B$1:$CW$1000,MATCH("NC-OPT-FEED-MODE",Sheet2!$A$1:$A$1000,0),$A120)</f>
        <v>#N/A</v>
      </c>
      <c r="Q120" s="3" t="e">
        <f>INDEX(Sheet2!$B$1:$CW$1000,MATCH("NC-AUTO-CLEAR-MODE",Sheet2!$A$1:$A$1000,0),$A120)</f>
        <v>#N/A</v>
      </c>
      <c r="R120" s="3" t="e">
        <f>INDEX(Sheet2!$B$1:$CW$1000,MATCH("NC-AIRCUT-MODE",Sheet2!$A$1:$A$1000,0),$A120)</f>
        <v>#N/A</v>
      </c>
    </row>
    <row r="121" spans="1:18" x14ac:dyDescent="0.15">
      <c r="A121" s="16">
        <v>95</v>
      </c>
      <c r="B121" s="17" t="e">
        <f>INDEX(Sheet2!$B$1:$CW$1000,MATCH("NC-NAME",Sheet2!$A$1:$A$1000,0),$A121)</f>
        <v>#N/A</v>
      </c>
      <c r="C121" s="17" t="e">
        <f>INDEX(Sheet2!$B$1:$CW$1000,MATCH("TOOLNAME",Sheet2!$A$1:$A$1000,0),$A121)</f>
        <v>#N/A</v>
      </c>
      <c r="D121" s="17" t="e">
        <f>INT(INDEX(Sheet2!$B$1:$CW$1000,MATCH("G00-LENGTH",Sheet2!$A$1:$A$1000,0),$A121) /100+ INDEX(Sheet2!$B$1:$CW$1000,MATCH("G01-LENGTH",Sheet2!$A$1:$A$1000,0),$A121)/100)/10</f>
        <v>#N/A</v>
      </c>
      <c r="E121" s="17" t="e">
        <f>INT(INDEX(Sheet2!$B$1:$CW$1000,MATCH("G00-TIME",Sheet2!$A$1:$A$1000,0),$A121)*10 + INDEX(Sheet2!$B$1:$CW$1000,MATCH("G01-TIME",Sheet2!$A$1:$A$1000,0),$A121)*10)/10</f>
        <v>#N/A</v>
      </c>
      <c r="F121" s="17" t="e">
        <f>INDEX(Sheet2!$B$1:$CW$1000,MATCH("BLOCK",Sheet2!$A$1:$A$1000,0),$A121)</f>
        <v>#N/A</v>
      </c>
      <c r="G121" s="17" t="e">
        <f>INT(INDEX(Sheet2!$B$1:$CW$1000,MATCH("OPT-G00-LENGTH",Sheet2!$A$1:$A$1000,0),$A121) /100+ INDEX(Sheet2!$B$1:$CW$1000,MATCH("OPT-G01-LENGTH",Sheet2!$A$1:$A$1000,0),$A121)/100)/10</f>
        <v>#N/A</v>
      </c>
      <c r="H121" s="17" t="e">
        <f>INT(INDEX(Sheet2!$B$1:$CW$1000,MATCH("OPT-G00-TIME",Sheet2!$A$1:$A$1000,0),$A121)*10 + INDEX(Sheet2!$B$1:$CW$1000,MATCH("OPT-G01-TIME",Sheet2!$A$1:$A$1000,0),$A121)*10)/10</f>
        <v>#N/A</v>
      </c>
      <c r="I121" s="17" t="e">
        <f>INDEX(Sheet2!$B$1:$CW$1000,MATCH("OPT-BLOCK",Sheet2!$A$1:$A$1000,0),$A121)</f>
        <v>#N/A</v>
      </c>
      <c r="J121" s="31" t="e">
        <f t="shared" si="2"/>
        <v>#N/A</v>
      </c>
      <c r="K121" s="31" t="e">
        <f t="shared" si="3"/>
        <v>#N/A</v>
      </c>
      <c r="L121" s="17" t="e">
        <f>INDEX(Sheet2!$B$1:$CW$1000,MATCH("HOME-Z",Sheet2!$A$1:$A$1000,0),$A121)</f>
        <v>#N/A</v>
      </c>
      <c r="M121" s="17" t="e">
        <f>INDEX(Sheet2!$B$1:$CW$1000,MATCH("O-NO",Sheet2!$A$1:$A$1000,0),$A121)</f>
        <v>#N/A</v>
      </c>
      <c r="N121" s="3" t="e">
        <f>INDEX(Sheet2!$B$1:$CW$1000,MATCH("NC-G01-DIVIDE",Sheet2!$A$1:$A$1000,0),$A121)</f>
        <v>#N/A</v>
      </c>
      <c r="O121" s="3" t="e">
        <f>INDEX(Sheet2!$B$1:$CW$1000,MATCH("NC-TOOLZ-TOL",Sheet2!$A$1:$A$1000,0),$A121)</f>
        <v>#N/A</v>
      </c>
      <c r="P121" s="3" t="e">
        <f>INDEX(Sheet2!$B$1:$CW$1000,MATCH("NC-OPT-FEED-MODE",Sheet2!$A$1:$A$1000,0),$A121)</f>
        <v>#N/A</v>
      </c>
      <c r="Q121" s="3" t="e">
        <f>INDEX(Sheet2!$B$1:$CW$1000,MATCH("NC-AUTO-CLEAR-MODE",Sheet2!$A$1:$A$1000,0),$A121)</f>
        <v>#N/A</v>
      </c>
      <c r="R121" s="3" t="e">
        <f>INDEX(Sheet2!$B$1:$CW$1000,MATCH("NC-AIRCUT-MODE",Sheet2!$A$1:$A$1000,0),$A121)</f>
        <v>#N/A</v>
      </c>
    </row>
    <row r="122" spans="1:18" x14ac:dyDescent="0.15">
      <c r="A122" s="16">
        <v>96</v>
      </c>
      <c r="B122" s="17" t="e">
        <f>INDEX(Sheet2!$B$1:$CW$1000,MATCH("NC-NAME",Sheet2!$A$1:$A$1000,0),$A122)</f>
        <v>#N/A</v>
      </c>
      <c r="C122" s="17" t="e">
        <f>INDEX(Sheet2!$B$1:$CW$1000,MATCH("TOOLNAME",Sheet2!$A$1:$A$1000,0),$A122)</f>
        <v>#N/A</v>
      </c>
      <c r="D122" s="17" t="e">
        <f>INT(INDEX(Sheet2!$B$1:$CW$1000,MATCH("G00-LENGTH",Sheet2!$A$1:$A$1000,0),$A122) /100+ INDEX(Sheet2!$B$1:$CW$1000,MATCH("G01-LENGTH",Sheet2!$A$1:$A$1000,0),$A122)/100)/10</f>
        <v>#N/A</v>
      </c>
      <c r="E122" s="17" t="e">
        <f>INT(INDEX(Sheet2!$B$1:$CW$1000,MATCH("G00-TIME",Sheet2!$A$1:$A$1000,0),$A122)*10 + INDEX(Sheet2!$B$1:$CW$1000,MATCH("G01-TIME",Sheet2!$A$1:$A$1000,0),$A122)*10)/10</f>
        <v>#N/A</v>
      </c>
      <c r="F122" s="17" t="e">
        <f>INDEX(Sheet2!$B$1:$CW$1000,MATCH("BLOCK",Sheet2!$A$1:$A$1000,0),$A122)</f>
        <v>#N/A</v>
      </c>
      <c r="G122" s="17" t="e">
        <f>INT(INDEX(Sheet2!$B$1:$CW$1000,MATCH("OPT-G00-LENGTH",Sheet2!$A$1:$A$1000,0),$A122) /100+ INDEX(Sheet2!$B$1:$CW$1000,MATCH("OPT-G01-LENGTH",Sheet2!$A$1:$A$1000,0),$A122)/100)/10</f>
        <v>#N/A</v>
      </c>
      <c r="H122" s="17" t="e">
        <f>INT(INDEX(Sheet2!$B$1:$CW$1000,MATCH("OPT-G00-TIME",Sheet2!$A$1:$A$1000,0),$A122)*10 + INDEX(Sheet2!$B$1:$CW$1000,MATCH("OPT-G01-TIME",Sheet2!$A$1:$A$1000,0),$A122)*10)/10</f>
        <v>#N/A</v>
      </c>
      <c r="I122" s="17" t="e">
        <f>INDEX(Sheet2!$B$1:$CW$1000,MATCH("OPT-BLOCK",Sheet2!$A$1:$A$1000,0),$A122)</f>
        <v>#N/A</v>
      </c>
      <c r="J122" s="31" t="e">
        <f t="shared" si="2"/>
        <v>#N/A</v>
      </c>
      <c r="K122" s="31" t="e">
        <f t="shared" si="3"/>
        <v>#N/A</v>
      </c>
      <c r="L122" s="17" t="e">
        <f>INDEX(Sheet2!$B$1:$CW$1000,MATCH("HOME-Z",Sheet2!$A$1:$A$1000,0),$A122)</f>
        <v>#N/A</v>
      </c>
      <c r="M122" s="17" t="e">
        <f>INDEX(Sheet2!$B$1:$CW$1000,MATCH("O-NO",Sheet2!$A$1:$A$1000,0),$A122)</f>
        <v>#N/A</v>
      </c>
      <c r="N122" s="3" t="e">
        <f>INDEX(Sheet2!$B$1:$CW$1000,MATCH("NC-G01-DIVIDE",Sheet2!$A$1:$A$1000,0),$A122)</f>
        <v>#N/A</v>
      </c>
      <c r="O122" s="3" t="e">
        <f>INDEX(Sheet2!$B$1:$CW$1000,MATCH("NC-TOOLZ-TOL",Sheet2!$A$1:$A$1000,0),$A122)</f>
        <v>#N/A</v>
      </c>
      <c r="P122" s="3" t="e">
        <f>INDEX(Sheet2!$B$1:$CW$1000,MATCH("NC-OPT-FEED-MODE",Sheet2!$A$1:$A$1000,0),$A122)</f>
        <v>#N/A</v>
      </c>
      <c r="Q122" s="3" t="e">
        <f>INDEX(Sheet2!$B$1:$CW$1000,MATCH("NC-AUTO-CLEAR-MODE",Sheet2!$A$1:$A$1000,0),$A122)</f>
        <v>#N/A</v>
      </c>
      <c r="R122" s="3" t="e">
        <f>INDEX(Sheet2!$B$1:$CW$1000,MATCH("NC-AIRCUT-MODE",Sheet2!$A$1:$A$1000,0),$A122)</f>
        <v>#N/A</v>
      </c>
    </row>
    <row r="123" spans="1:18" x14ac:dyDescent="0.15">
      <c r="A123" s="16">
        <v>97</v>
      </c>
      <c r="B123" s="17" t="e">
        <f>INDEX(Sheet2!$B$1:$CW$1000,MATCH("NC-NAME",Sheet2!$A$1:$A$1000,0),$A123)</f>
        <v>#N/A</v>
      </c>
      <c r="C123" s="17" t="e">
        <f>INDEX(Sheet2!$B$1:$CW$1000,MATCH("TOOLNAME",Sheet2!$A$1:$A$1000,0),$A123)</f>
        <v>#N/A</v>
      </c>
      <c r="D123" s="17" t="e">
        <f>INT(INDEX(Sheet2!$B$1:$CW$1000,MATCH("G00-LENGTH",Sheet2!$A$1:$A$1000,0),$A123) /100+ INDEX(Sheet2!$B$1:$CW$1000,MATCH("G01-LENGTH",Sheet2!$A$1:$A$1000,0),$A123)/100)/10</f>
        <v>#N/A</v>
      </c>
      <c r="E123" s="17" t="e">
        <f>INT(INDEX(Sheet2!$B$1:$CW$1000,MATCH("G00-TIME",Sheet2!$A$1:$A$1000,0),$A123)*10 + INDEX(Sheet2!$B$1:$CW$1000,MATCH("G01-TIME",Sheet2!$A$1:$A$1000,0),$A123)*10)/10</f>
        <v>#N/A</v>
      </c>
      <c r="F123" s="17" t="e">
        <f>INDEX(Sheet2!$B$1:$CW$1000,MATCH("BLOCK",Sheet2!$A$1:$A$1000,0),$A123)</f>
        <v>#N/A</v>
      </c>
      <c r="G123" s="17" t="e">
        <f>INT(INDEX(Sheet2!$B$1:$CW$1000,MATCH("OPT-G00-LENGTH",Sheet2!$A$1:$A$1000,0),$A123) /100+ INDEX(Sheet2!$B$1:$CW$1000,MATCH("OPT-G01-LENGTH",Sheet2!$A$1:$A$1000,0),$A123)/100)/10</f>
        <v>#N/A</v>
      </c>
      <c r="H123" s="17" t="e">
        <f>INT(INDEX(Sheet2!$B$1:$CW$1000,MATCH("OPT-G00-TIME",Sheet2!$A$1:$A$1000,0),$A123)*10 + INDEX(Sheet2!$B$1:$CW$1000,MATCH("OPT-G01-TIME",Sheet2!$A$1:$A$1000,0),$A123)*10)/10</f>
        <v>#N/A</v>
      </c>
      <c r="I123" s="17" t="e">
        <f>INDEX(Sheet2!$B$1:$CW$1000,MATCH("OPT-BLOCK",Sheet2!$A$1:$A$1000,0),$A123)</f>
        <v>#N/A</v>
      </c>
      <c r="J123" s="31" t="e">
        <f t="shared" si="2"/>
        <v>#N/A</v>
      </c>
      <c r="K123" s="31" t="e">
        <f t="shared" si="3"/>
        <v>#N/A</v>
      </c>
      <c r="L123" s="17" t="e">
        <f>INDEX(Sheet2!$B$1:$CW$1000,MATCH("HOME-Z",Sheet2!$A$1:$A$1000,0),$A123)</f>
        <v>#N/A</v>
      </c>
      <c r="M123" s="17" t="e">
        <f>INDEX(Sheet2!$B$1:$CW$1000,MATCH("O-NO",Sheet2!$A$1:$A$1000,0),$A123)</f>
        <v>#N/A</v>
      </c>
      <c r="N123" s="3" t="e">
        <f>INDEX(Sheet2!$B$1:$CW$1000,MATCH("NC-G01-DIVIDE",Sheet2!$A$1:$A$1000,0),$A123)</f>
        <v>#N/A</v>
      </c>
      <c r="O123" s="3" t="e">
        <f>INDEX(Sheet2!$B$1:$CW$1000,MATCH("NC-TOOLZ-TOL",Sheet2!$A$1:$A$1000,0),$A123)</f>
        <v>#N/A</v>
      </c>
      <c r="P123" s="3" t="e">
        <f>INDEX(Sheet2!$B$1:$CW$1000,MATCH("NC-OPT-FEED-MODE",Sheet2!$A$1:$A$1000,0),$A123)</f>
        <v>#N/A</v>
      </c>
      <c r="Q123" s="3" t="e">
        <f>INDEX(Sheet2!$B$1:$CW$1000,MATCH("NC-AUTO-CLEAR-MODE",Sheet2!$A$1:$A$1000,0),$A123)</f>
        <v>#N/A</v>
      </c>
      <c r="R123" s="3" t="e">
        <f>INDEX(Sheet2!$B$1:$CW$1000,MATCH("NC-AIRCUT-MODE",Sheet2!$A$1:$A$1000,0),$A123)</f>
        <v>#N/A</v>
      </c>
    </row>
    <row r="124" spans="1:18" x14ac:dyDescent="0.15">
      <c r="A124" s="16">
        <v>98</v>
      </c>
      <c r="B124" s="17" t="e">
        <f>INDEX(Sheet2!$B$1:$CW$1000,MATCH("NC-NAME",Sheet2!$A$1:$A$1000,0),$A124)</f>
        <v>#N/A</v>
      </c>
      <c r="C124" s="17" t="e">
        <f>INDEX(Sheet2!$B$1:$CW$1000,MATCH("TOOLNAME",Sheet2!$A$1:$A$1000,0),$A124)</f>
        <v>#N/A</v>
      </c>
      <c r="D124" s="17" t="e">
        <f>INT(INDEX(Sheet2!$B$1:$CW$1000,MATCH("G00-LENGTH",Sheet2!$A$1:$A$1000,0),$A124) /100+ INDEX(Sheet2!$B$1:$CW$1000,MATCH("G01-LENGTH",Sheet2!$A$1:$A$1000,0),$A124)/100)/10</f>
        <v>#N/A</v>
      </c>
      <c r="E124" s="17" t="e">
        <f>INT(INDEX(Sheet2!$B$1:$CW$1000,MATCH("G00-TIME",Sheet2!$A$1:$A$1000,0),$A124)*10 + INDEX(Sheet2!$B$1:$CW$1000,MATCH("G01-TIME",Sheet2!$A$1:$A$1000,0),$A124)*10)/10</f>
        <v>#N/A</v>
      </c>
      <c r="F124" s="17" t="e">
        <f>INDEX(Sheet2!$B$1:$CW$1000,MATCH("BLOCK",Sheet2!$A$1:$A$1000,0),$A124)</f>
        <v>#N/A</v>
      </c>
      <c r="G124" s="17" t="e">
        <f>INT(INDEX(Sheet2!$B$1:$CW$1000,MATCH("OPT-G00-LENGTH",Sheet2!$A$1:$A$1000,0),$A124) /100+ INDEX(Sheet2!$B$1:$CW$1000,MATCH("OPT-G01-LENGTH",Sheet2!$A$1:$A$1000,0),$A124)/100)/10</f>
        <v>#N/A</v>
      </c>
      <c r="H124" s="17" t="e">
        <f>INT(INDEX(Sheet2!$B$1:$CW$1000,MATCH("OPT-G00-TIME",Sheet2!$A$1:$A$1000,0),$A124)*10 + INDEX(Sheet2!$B$1:$CW$1000,MATCH("OPT-G01-TIME",Sheet2!$A$1:$A$1000,0),$A124)*10)/10</f>
        <v>#N/A</v>
      </c>
      <c r="I124" s="17" t="e">
        <f>INDEX(Sheet2!$B$1:$CW$1000,MATCH("OPT-BLOCK",Sheet2!$A$1:$A$1000,0),$A124)</f>
        <v>#N/A</v>
      </c>
      <c r="J124" s="31" t="e">
        <f t="shared" si="2"/>
        <v>#N/A</v>
      </c>
      <c r="K124" s="31" t="e">
        <f t="shared" si="3"/>
        <v>#N/A</v>
      </c>
      <c r="L124" s="17" t="e">
        <f>INDEX(Sheet2!$B$1:$CW$1000,MATCH("HOME-Z",Sheet2!$A$1:$A$1000,0),$A124)</f>
        <v>#N/A</v>
      </c>
      <c r="M124" s="17" t="e">
        <f>INDEX(Sheet2!$B$1:$CW$1000,MATCH("O-NO",Sheet2!$A$1:$A$1000,0),$A124)</f>
        <v>#N/A</v>
      </c>
      <c r="N124" s="3" t="e">
        <f>INDEX(Sheet2!$B$1:$CW$1000,MATCH("NC-G01-DIVIDE",Sheet2!$A$1:$A$1000,0),$A124)</f>
        <v>#N/A</v>
      </c>
      <c r="O124" s="3" t="e">
        <f>INDEX(Sheet2!$B$1:$CW$1000,MATCH("NC-TOOLZ-TOL",Sheet2!$A$1:$A$1000,0),$A124)</f>
        <v>#N/A</v>
      </c>
      <c r="P124" s="3" t="e">
        <f>INDEX(Sheet2!$B$1:$CW$1000,MATCH("NC-OPT-FEED-MODE",Sheet2!$A$1:$A$1000,0),$A124)</f>
        <v>#N/A</v>
      </c>
      <c r="Q124" s="3" t="e">
        <f>INDEX(Sheet2!$B$1:$CW$1000,MATCH("NC-AUTO-CLEAR-MODE",Sheet2!$A$1:$A$1000,0),$A124)</f>
        <v>#N/A</v>
      </c>
      <c r="R124" s="3" t="e">
        <f>INDEX(Sheet2!$B$1:$CW$1000,MATCH("NC-AIRCUT-MODE",Sheet2!$A$1:$A$1000,0),$A124)</f>
        <v>#N/A</v>
      </c>
    </row>
    <row r="125" spans="1:18" x14ac:dyDescent="0.15">
      <c r="A125" s="16">
        <v>99</v>
      </c>
      <c r="B125" s="17" t="e">
        <f>INDEX(Sheet2!$B$1:$CW$1000,MATCH("NC-NAME",Sheet2!$A$1:$A$1000,0),$A125)</f>
        <v>#N/A</v>
      </c>
      <c r="C125" s="17" t="e">
        <f>INDEX(Sheet2!$B$1:$CW$1000,MATCH("TOOLNAME",Sheet2!$A$1:$A$1000,0),$A125)</f>
        <v>#N/A</v>
      </c>
      <c r="D125" s="17" t="e">
        <f>INT(INDEX(Sheet2!$B$1:$CW$1000,MATCH("G00-LENGTH",Sheet2!$A$1:$A$1000,0),$A125) /100+ INDEX(Sheet2!$B$1:$CW$1000,MATCH("G01-LENGTH",Sheet2!$A$1:$A$1000,0),$A125)/100)/10</f>
        <v>#N/A</v>
      </c>
      <c r="E125" s="17" t="e">
        <f>INT(INDEX(Sheet2!$B$1:$CW$1000,MATCH("G00-TIME",Sheet2!$A$1:$A$1000,0),$A125)*10 + INDEX(Sheet2!$B$1:$CW$1000,MATCH("G01-TIME",Sheet2!$A$1:$A$1000,0),$A125)*10)/10</f>
        <v>#N/A</v>
      </c>
      <c r="F125" s="17" t="e">
        <f>INDEX(Sheet2!$B$1:$CW$1000,MATCH("BLOCK",Sheet2!$A$1:$A$1000,0),$A125)</f>
        <v>#N/A</v>
      </c>
      <c r="G125" s="17" t="e">
        <f>INT(INDEX(Sheet2!$B$1:$CW$1000,MATCH("OPT-G00-LENGTH",Sheet2!$A$1:$A$1000,0),$A125) /100+ INDEX(Sheet2!$B$1:$CW$1000,MATCH("OPT-G01-LENGTH",Sheet2!$A$1:$A$1000,0),$A125)/100)/10</f>
        <v>#N/A</v>
      </c>
      <c r="H125" s="17" t="e">
        <f>INT(INDEX(Sheet2!$B$1:$CW$1000,MATCH("OPT-G00-TIME",Sheet2!$A$1:$A$1000,0),$A125)*10 + INDEX(Sheet2!$B$1:$CW$1000,MATCH("OPT-G01-TIME",Sheet2!$A$1:$A$1000,0),$A125)*10)/10</f>
        <v>#N/A</v>
      </c>
      <c r="I125" s="17" t="e">
        <f>INDEX(Sheet2!$B$1:$CW$1000,MATCH("OPT-BLOCK",Sheet2!$A$1:$A$1000,0),$A125)</f>
        <v>#N/A</v>
      </c>
      <c r="J125" s="31" t="e">
        <f t="shared" si="2"/>
        <v>#N/A</v>
      </c>
      <c r="K125" s="31" t="e">
        <f t="shared" si="3"/>
        <v>#N/A</v>
      </c>
      <c r="L125" s="17" t="e">
        <f>INDEX(Sheet2!$B$1:$CW$1000,MATCH("HOME-Z",Sheet2!$A$1:$A$1000,0),$A125)</f>
        <v>#N/A</v>
      </c>
      <c r="M125" s="17" t="e">
        <f>INDEX(Sheet2!$B$1:$CW$1000,MATCH("O-NO",Sheet2!$A$1:$A$1000,0),$A125)</f>
        <v>#N/A</v>
      </c>
      <c r="N125" s="3" t="e">
        <f>INDEX(Sheet2!$B$1:$CW$1000,MATCH("NC-G01-DIVIDE",Sheet2!$A$1:$A$1000,0),$A125)</f>
        <v>#N/A</v>
      </c>
      <c r="O125" s="3" t="e">
        <f>INDEX(Sheet2!$B$1:$CW$1000,MATCH("NC-TOOLZ-TOL",Sheet2!$A$1:$A$1000,0),$A125)</f>
        <v>#N/A</v>
      </c>
      <c r="P125" s="3" t="e">
        <f>INDEX(Sheet2!$B$1:$CW$1000,MATCH("NC-OPT-FEED-MODE",Sheet2!$A$1:$A$1000,0),$A125)</f>
        <v>#N/A</v>
      </c>
      <c r="Q125" s="3" t="e">
        <f>INDEX(Sheet2!$B$1:$CW$1000,MATCH("NC-AUTO-CLEAR-MODE",Sheet2!$A$1:$A$1000,0),$A125)</f>
        <v>#N/A</v>
      </c>
      <c r="R125" s="3" t="e">
        <f>INDEX(Sheet2!$B$1:$CW$1000,MATCH("NC-AIRCUT-MODE",Sheet2!$A$1:$A$1000,0),$A125)</f>
        <v>#N/A</v>
      </c>
    </row>
    <row r="126" spans="1:18" x14ac:dyDescent="0.15">
      <c r="A126" s="16">
        <v>100</v>
      </c>
      <c r="B126" s="17" t="e">
        <f>INDEX(Sheet2!$B$1:$CW$1000,MATCH("NC-NAME",Sheet2!$A$1:$A$1000,0),$A126)</f>
        <v>#N/A</v>
      </c>
      <c r="C126" s="17" t="e">
        <f>INDEX(Sheet2!$B$1:$CW$1000,MATCH("TOOLNAME",Sheet2!$A$1:$A$1000,0),$A126)</f>
        <v>#N/A</v>
      </c>
      <c r="D126" s="17" t="e">
        <f>INT(INDEX(Sheet2!$B$1:$CW$1000,MATCH("G00-LENGTH",Sheet2!$A$1:$A$1000,0),$A126) /100+ INDEX(Sheet2!$B$1:$CW$1000,MATCH("G01-LENGTH",Sheet2!$A$1:$A$1000,0),$A126)/100)/10</f>
        <v>#N/A</v>
      </c>
      <c r="E126" s="17" t="e">
        <f>INT(INDEX(Sheet2!$B$1:$CW$1000,MATCH("G00-TIME",Sheet2!$A$1:$A$1000,0),$A126)*10 + INDEX(Sheet2!$B$1:$CW$1000,MATCH("G01-TIME",Sheet2!$A$1:$A$1000,0),$A126)*10)/10</f>
        <v>#N/A</v>
      </c>
      <c r="F126" s="17" t="e">
        <f>INDEX(Sheet2!$B$1:$CW$1000,MATCH("BLOCK",Sheet2!$A$1:$A$1000,0),$A126)</f>
        <v>#N/A</v>
      </c>
      <c r="G126" s="17" t="e">
        <f>INT(INDEX(Sheet2!$B$1:$CW$1000,MATCH("OPT-G00-LENGTH",Sheet2!$A$1:$A$1000,0),$A126) /100+ INDEX(Sheet2!$B$1:$CW$1000,MATCH("OPT-G01-LENGTH",Sheet2!$A$1:$A$1000,0),$A126)/100)/10</f>
        <v>#N/A</v>
      </c>
      <c r="H126" s="17" t="e">
        <f>INT(INDEX(Sheet2!$B$1:$CW$1000,MATCH("OPT-G00-TIME",Sheet2!$A$1:$A$1000,0),$A126)*10 + INDEX(Sheet2!$B$1:$CW$1000,MATCH("OPT-G01-TIME",Sheet2!$A$1:$A$1000,0),$A126)*10)/10</f>
        <v>#N/A</v>
      </c>
      <c r="I126" s="17" t="e">
        <f>INDEX(Sheet2!$B$1:$CW$1000,MATCH("OPT-BLOCK",Sheet2!$A$1:$A$1000,0),$A126)</f>
        <v>#N/A</v>
      </c>
      <c r="J126" s="31" t="e">
        <f t="shared" si="2"/>
        <v>#N/A</v>
      </c>
      <c r="K126" s="31" t="e">
        <f t="shared" si="3"/>
        <v>#N/A</v>
      </c>
      <c r="L126" s="17" t="e">
        <f>INDEX(Sheet2!$B$1:$CW$1000,MATCH("HOME-Z",Sheet2!$A$1:$A$1000,0),$A126)</f>
        <v>#N/A</v>
      </c>
      <c r="M126" s="17" t="e">
        <f>INDEX(Sheet2!$B$1:$CW$1000,MATCH("O-NO",Sheet2!$A$1:$A$1000,0),$A126)</f>
        <v>#N/A</v>
      </c>
      <c r="N126" s="3" t="e">
        <f>INDEX(Sheet2!$B$1:$CW$1000,MATCH("NC-G01-DIVIDE",Sheet2!$A$1:$A$1000,0),$A126)</f>
        <v>#N/A</v>
      </c>
      <c r="O126" s="3" t="e">
        <f>INDEX(Sheet2!$B$1:$CW$1000,MATCH("NC-TOOLZ-TOL",Sheet2!$A$1:$A$1000,0),$A126)</f>
        <v>#N/A</v>
      </c>
      <c r="P126" s="3" t="e">
        <f>INDEX(Sheet2!$B$1:$CW$1000,MATCH("NC-OPT-FEED-MODE",Sheet2!$A$1:$A$1000,0),$A126)</f>
        <v>#N/A</v>
      </c>
      <c r="Q126" s="3" t="e">
        <f>INDEX(Sheet2!$B$1:$CW$1000,MATCH("NC-AUTO-CLEAR-MODE",Sheet2!$A$1:$A$1000,0),$A126)</f>
        <v>#N/A</v>
      </c>
      <c r="R126" s="3" t="e">
        <f>INDEX(Sheet2!$B$1:$CW$1000,MATCH("NC-AIRCUT-MODE",Sheet2!$A$1:$A$1000,0),$A126)</f>
        <v>#N/A</v>
      </c>
    </row>
    <row r="127" spans="1:18" x14ac:dyDescent="0.15">
      <c r="C127" s="29" t="s">
        <v>68</v>
      </c>
      <c r="D127" s="27" t="e">
        <f>SUM(D27:D126)</f>
        <v>#N/A</v>
      </c>
      <c r="E127" s="27" t="e">
        <f>SUM(E27:E126)</f>
        <v>#N/A</v>
      </c>
      <c r="F127" s="27"/>
      <c r="G127" s="27" t="e">
        <f>SUM(G27:G126)</f>
        <v>#N/A</v>
      </c>
      <c r="H127" s="28" t="e">
        <f>SUM(H27:H126)</f>
        <v>#N/A</v>
      </c>
      <c r="J127" s="32" t="e">
        <f t="shared" si="2"/>
        <v>#N/A</v>
      </c>
      <c r="K127" s="32" t="e">
        <f t="shared" si="3"/>
        <v>#N/A</v>
      </c>
    </row>
  </sheetData>
  <mergeCells count="22">
    <mergeCell ref="A4:B4"/>
    <mergeCell ref="A5:B5"/>
    <mergeCell ref="C19:L19"/>
    <mergeCell ref="C20:L20"/>
    <mergeCell ref="A25:A26"/>
    <mergeCell ref="B25:B26"/>
    <mergeCell ref="C25:C26"/>
    <mergeCell ref="A9:B9"/>
    <mergeCell ref="A10:B10"/>
    <mergeCell ref="A6:B6"/>
    <mergeCell ref="C6:K6"/>
    <mergeCell ref="A7:B7"/>
    <mergeCell ref="C7:K7"/>
    <mergeCell ref="C10:D10"/>
    <mergeCell ref="C9:D9"/>
    <mergeCell ref="E9:F9"/>
    <mergeCell ref="E10:F10"/>
    <mergeCell ref="J25:K25"/>
    <mergeCell ref="D25:F25"/>
    <mergeCell ref="G25:I25"/>
    <mergeCell ref="C4:K4"/>
    <mergeCell ref="C5:K5"/>
  </mergeCells>
  <phoneticPr fontId="1"/>
  <pageMargins left="0.31496062992125984" right="0.31496062992125984" top="0.35433070866141736" bottom="0.35433070866141736" header="0.31496062992125984" footer="0.31496062992125984"/>
  <pageSetup paperSize="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C6" sqref="C6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1"/>
  <sheetViews>
    <sheetView workbookViewId="0">
      <selection activeCell="F42" sqref="F42"/>
    </sheetView>
  </sheetViews>
  <sheetFormatPr defaultRowHeight="13.5" x14ac:dyDescent="0.15"/>
  <sheetData>
    <row r="1" spans="1:10" x14ac:dyDescent="0.15">
      <c r="A1" s="5" t="s">
        <v>12</v>
      </c>
      <c r="B1" s="6"/>
      <c r="C1" s="6"/>
      <c r="D1" s="6"/>
      <c r="E1" s="6"/>
      <c r="F1" s="6"/>
      <c r="G1" s="6"/>
      <c r="H1" s="6"/>
      <c r="I1" s="6"/>
      <c r="J1" s="7"/>
    </row>
    <row r="2" spans="1:10" x14ac:dyDescent="0.15">
      <c r="A2" s="8"/>
      <c r="B2" s="9"/>
      <c r="C2" s="9"/>
      <c r="D2" s="9"/>
      <c r="E2" s="9"/>
      <c r="F2" s="9"/>
      <c r="G2" s="9"/>
      <c r="H2" s="9"/>
      <c r="I2" s="9"/>
      <c r="J2" s="10"/>
    </row>
    <row r="3" spans="1:10" x14ac:dyDescent="0.15">
      <c r="A3" s="8" t="s">
        <v>64</v>
      </c>
      <c r="B3" s="9"/>
      <c r="C3" s="9"/>
      <c r="D3" s="9"/>
      <c r="E3" s="9"/>
      <c r="F3" s="9"/>
      <c r="G3" s="9"/>
      <c r="H3" s="9"/>
      <c r="I3" s="9"/>
      <c r="J3" s="10"/>
    </row>
    <row r="4" spans="1:10" x14ac:dyDescent="0.15">
      <c r="A4" s="8" t="s">
        <v>65</v>
      </c>
      <c r="B4" s="9"/>
      <c r="C4" s="9"/>
      <c r="D4" s="9"/>
      <c r="E4" s="9"/>
      <c r="F4" s="9"/>
      <c r="G4" s="9"/>
      <c r="H4" s="9"/>
      <c r="I4" s="9"/>
      <c r="J4" s="10"/>
    </row>
    <row r="5" spans="1:10" x14ac:dyDescent="0.15">
      <c r="A5" s="8" t="s">
        <v>13</v>
      </c>
      <c r="B5" s="9"/>
      <c r="C5" s="9"/>
      <c r="D5" s="9"/>
      <c r="E5" s="9"/>
      <c r="F5" s="9"/>
      <c r="G5" s="9"/>
      <c r="H5" s="9"/>
      <c r="I5" s="9"/>
      <c r="J5" s="10"/>
    </row>
    <row r="6" spans="1:10" x14ac:dyDescent="0.15">
      <c r="A6" s="8" t="s">
        <v>14</v>
      </c>
      <c r="B6" s="9"/>
      <c r="C6" s="9"/>
      <c r="D6" s="9"/>
      <c r="E6" s="9"/>
      <c r="F6" s="9"/>
      <c r="G6" s="9"/>
      <c r="H6" s="9"/>
      <c r="I6" s="9"/>
      <c r="J6" s="10"/>
    </row>
    <row r="7" spans="1:10" x14ac:dyDescent="0.15">
      <c r="A7" s="8" t="s">
        <v>15</v>
      </c>
      <c r="B7" s="9"/>
      <c r="C7" s="9"/>
      <c r="D7" s="9"/>
      <c r="E7" s="9"/>
      <c r="F7" s="9"/>
      <c r="G7" s="9"/>
      <c r="H7" s="9"/>
      <c r="I7" s="9"/>
      <c r="J7" s="10"/>
    </row>
    <row r="8" spans="1:10" x14ac:dyDescent="0.15">
      <c r="A8" s="8"/>
      <c r="B8" s="9"/>
      <c r="C8" s="9"/>
      <c r="D8" s="9"/>
      <c r="E8" s="9"/>
      <c r="F8" s="9"/>
      <c r="G8" s="9"/>
      <c r="H8" s="9"/>
      <c r="I8" s="9"/>
      <c r="J8" s="10"/>
    </row>
    <row r="9" spans="1:10" x14ac:dyDescent="0.15">
      <c r="A9" s="8" t="s">
        <v>16</v>
      </c>
      <c r="B9" s="9"/>
      <c r="C9" s="9"/>
      <c r="D9" s="9"/>
      <c r="E9" s="9"/>
      <c r="F9" s="9"/>
      <c r="G9" s="9"/>
      <c r="H9" s="9"/>
      <c r="I9" s="9"/>
      <c r="J9" s="10"/>
    </row>
    <row r="10" spans="1:10" x14ac:dyDescent="0.15">
      <c r="A10" s="8" t="s">
        <v>17</v>
      </c>
      <c r="B10" s="9"/>
      <c r="C10" s="9"/>
      <c r="D10" s="9"/>
      <c r="E10" s="9"/>
      <c r="F10" s="9"/>
      <c r="G10" s="9"/>
      <c r="H10" s="9"/>
      <c r="I10" s="9"/>
      <c r="J10" s="10"/>
    </row>
    <row r="11" spans="1:10" x14ac:dyDescent="0.15">
      <c r="A11" s="8" t="s">
        <v>22</v>
      </c>
      <c r="B11" s="9"/>
      <c r="C11" s="9"/>
      <c r="D11" s="9"/>
      <c r="E11" s="9"/>
      <c r="F11" s="9"/>
      <c r="G11" s="9"/>
      <c r="H11" s="9"/>
      <c r="I11" s="9"/>
      <c r="J11" s="10"/>
    </row>
    <row r="12" spans="1:10" x14ac:dyDescent="0.15">
      <c r="A12" s="8" t="s">
        <v>18</v>
      </c>
      <c r="B12" s="9"/>
      <c r="C12" s="9"/>
      <c r="D12" s="9"/>
      <c r="E12" s="9"/>
      <c r="F12" s="9"/>
      <c r="G12" s="9"/>
      <c r="H12" s="9"/>
      <c r="I12" s="9"/>
      <c r="J12" s="10"/>
    </row>
    <row r="13" spans="1:10" x14ac:dyDescent="0.15">
      <c r="A13" s="8" t="s">
        <v>19</v>
      </c>
      <c r="B13" s="9"/>
      <c r="C13" s="9"/>
      <c r="D13" s="9"/>
      <c r="E13" s="9"/>
      <c r="F13" s="9"/>
      <c r="G13" s="9"/>
      <c r="H13" s="9"/>
      <c r="I13" s="9"/>
      <c r="J13" s="10"/>
    </row>
    <row r="14" spans="1:10" x14ac:dyDescent="0.15">
      <c r="A14" s="8" t="s">
        <v>20</v>
      </c>
      <c r="B14" s="9"/>
      <c r="C14" s="9"/>
      <c r="D14" s="9"/>
      <c r="E14" s="9"/>
      <c r="F14" s="9"/>
      <c r="G14" s="9"/>
      <c r="H14" s="9"/>
      <c r="I14" s="9"/>
      <c r="J14" s="10"/>
    </row>
    <row r="15" spans="1:10" x14ac:dyDescent="0.15">
      <c r="A15" s="8" t="s">
        <v>21</v>
      </c>
      <c r="B15" s="9"/>
      <c r="C15" s="9"/>
      <c r="D15" s="9"/>
      <c r="E15" s="9"/>
      <c r="F15" s="9"/>
      <c r="G15" s="9"/>
      <c r="H15" s="9"/>
      <c r="I15" s="9"/>
      <c r="J15" s="10"/>
    </row>
    <row r="16" spans="1:10" x14ac:dyDescent="0.15">
      <c r="A16" s="8" t="s">
        <v>23</v>
      </c>
      <c r="B16" s="9"/>
      <c r="C16" s="9"/>
      <c r="D16" s="9"/>
      <c r="E16" s="9"/>
      <c r="F16" s="9"/>
      <c r="G16" s="9"/>
      <c r="H16" s="9"/>
      <c r="I16" s="9"/>
      <c r="J16" s="10"/>
    </row>
    <row r="17" spans="1:10" x14ac:dyDescent="0.15">
      <c r="A17" s="8" t="s">
        <v>24</v>
      </c>
      <c r="B17" s="9"/>
      <c r="C17" s="9"/>
      <c r="D17" s="9"/>
      <c r="E17" s="9"/>
      <c r="F17" s="9"/>
      <c r="G17" s="9"/>
      <c r="H17" s="9"/>
      <c r="I17" s="9"/>
      <c r="J17" s="10"/>
    </row>
    <row r="18" spans="1:10" x14ac:dyDescent="0.15">
      <c r="A18" s="8" t="s">
        <v>27</v>
      </c>
      <c r="B18" s="9"/>
      <c r="C18" s="9"/>
      <c r="D18" s="9"/>
      <c r="E18" s="9"/>
      <c r="F18" s="9"/>
      <c r="G18" s="9"/>
      <c r="H18" s="9"/>
      <c r="I18" s="9"/>
      <c r="J18" s="10"/>
    </row>
    <row r="19" spans="1:10" x14ac:dyDescent="0.15">
      <c r="A19" s="8"/>
      <c r="B19" s="9"/>
      <c r="C19" s="9"/>
      <c r="D19" s="9"/>
      <c r="E19" s="9"/>
      <c r="F19" s="9"/>
      <c r="G19" s="9"/>
      <c r="H19" s="9"/>
      <c r="I19" s="9"/>
      <c r="J19" s="10"/>
    </row>
    <row r="20" spans="1:10" x14ac:dyDescent="0.15">
      <c r="A20" s="8"/>
      <c r="B20" s="9"/>
      <c r="C20" s="9"/>
      <c r="D20" s="9"/>
      <c r="E20" s="9"/>
      <c r="F20" s="9"/>
      <c r="G20" s="9"/>
      <c r="H20" s="9"/>
      <c r="I20" s="9"/>
      <c r="J20" s="10"/>
    </row>
    <row r="21" spans="1:10" x14ac:dyDescent="0.15">
      <c r="A21" s="8"/>
      <c r="B21" s="9"/>
      <c r="C21" s="9"/>
      <c r="D21" s="9"/>
      <c r="E21" s="9"/>
      <c r="F21" s="9"/>
      <c r="G21" s="9"/>
      <c r="H21" s="9"/>
      <c r="I21" s="9"/>
      <c r="J21" s="10"/>
    </row>
    <row r="22" spans="1:10" x14ac:dyDescent="0.15">
      <c r="A22" s="8"/>
      <c r="B22" s="9"/>
      <c r="C22" s="9"/>
      <c r="D22" s="9"/>
      <c r="E22" s="9"/>
      <c r="F22" s="9"/>
      <c r="G22" s="9"/>
      <c r="H22" s="9"/>
      <c r="I22" s="9"/>
      <c r="J22" s="10"/>
    </row>
    <row r="23" spans="1:10" x14ac:dyDescent="0.15">
      <c r="A23" s="8"/>
      <c r="B23" s="9"/>
      <c r="C23" s="9"/>
      <c r="D23" s="9"/>
      <c r="E23" s="9"/>
      <c r="F23" s="9"/>
      <c r="G23" s="9"/>
      <c r="H23" s="9"/>
      <c r="I23" s="9"/>
      <c r="J23" s="10"/>
    </row>
    <row r="24" spans="1:10" x14ac:dyDescent="0.15">
      <c r="A24" s="8"/>
      <c r="B24" s="9"/>
      <c r="C24" s="9"/>
      <c r="D24" s="9"/>
      <c r="E24" s="9"/>
      <c r="F24" s="9"/>
      <c r="G24" s="9"/>
      <c r="H24" s="9"/>
      <c r="I24" s="9"/>
      <c r="J24" s="10"/>
    </row>
    <row r="25" spans="1:10" x14ac:dyDescent="0.15">
      <c r="A25" s="8"/>
      <c r="B25" s="9"/>
      <c r="C25" s="9"/>
      <c r="D25" s="9"/>
      <c r="E25" s="9"/>
      <c r="F25" s="9"/>
      <c r="G25" s="9"/>
      <c r="H25" s="9"/>
      <c r="I25" s="9"/>
      <c r="J25" s="10"/>
    </row>
    <row r="26" spans="1:10" x14ac:dyDescent="0.15">
      <c r="A26" s="8"/>
      <c r="B26" s="9"/>
      <c r="C26" s="9"/>
      <c r="D26" s="9"/>
      <c r="E26" s="9"/>
      <c r="F26" s="9"/>
      <c r="G26" s="9"/>
      <c r="H26" s="9"/>
      <c r="I26" s="9"/>
      <c r="J26" s="10"/>
    </row>
    <row r="27" spans="1:10" x14ac:dyDescent="0.15">
      <c r="A27" s="8"/>
      <c r="B27" s="9"/>
      <c r="C27" s="9"/>
      <c r="D27" s="9"/>
      <c r="E27" s="9"/>
      <c r="F27" s="9"/>
      <c r="G27" s="9"/>
      <c r="H27" s="9"/>
      <c r="I27" s="9"/>
      <c r="J27" s="10"/>
    </row>
    <row r="28" spans="1:10" x14ac:dyDescent="0.15">
      <c r="A28" s="8"/>
      <c r="B28" s="9" t="s">
        <v>25</v>
      </c>
      <c r="C28" s="9"/>
      <c r="D28" s="9"/>
      <c r="E28" s="9"/>
      <c r="F28" s="9"/>
      <c r="G28" s="9"/>
      <c r="H28" s="9"/>
      <c r="I28" s="9"/>
      <c r="J28" s="10"/>
    </row>
    <row r="29" spans="1:10" x14ac:dyDescent="0.15">
      <c r="A29" s="8"/>
      <c r="B29" s="9" t="s">
        <v>26</v>
      </c>
      <c r="C29" s="9"/>
      <c r="D29" s="9"/>
      <c r="E29" s="9"/>
      <c r="F29" s="9"/>
      <c r="G29" s="9"/>
      <c r="H29" s="9"/>
      <c r="I29" s="9"/>
      <c r="J29" s="10"/>
    </row>
    <row r="30" spans="1:10" x14ac:dyDescent="0.15">
      <c r="A30" s="8"/>
      <c r="B30" s="9"/>
      <c r="C30" s="9"/>
      <c r="D30" s="9"/>
      <c r="E30" s="9"/>
      <c r="F30" s="9"/>
      <c r="G30" s="9"/>
      <c r="H30" s="9"/>
      <c r="I30" s="9"/>
      <c r="J30" s="10"/>
    </row>
    <row r="31" spans="1:10" x14ac:dyDescent="0.15">
      <c r="A31" s="8"/>
      <c r="B31" s="9"/>
      <c r="C31" s="9"/>
      <c r="D31" s="9"/>
      <c r="E31" s="9"/>
      <c r="F31" s="9"/>
      <c r="G31" s="9"/>
      <c r="H31" s="9"/>
      <c r="I31" s="9"/>
      <c r="J31" s="10"/>
    </row>
    <row r="32" spans="1:10" x14ac:dyDescent="0.15">
      <c r="A32" s="8"/>
      <c r="B32" s="9"/>
      <c r="C32" s="9"/>
      <c r="D32" s="9"/>
      <c r="E32" s="9"/>
      <c r="F32" s="9"/>
      <c r="G32" s="9"/>
      <c r="H32" s="9"/>
      <c r="I32" s="9"/>
      <c r="J32" s="10"/>
    </row>
    <row r="33" spans="1:10" x14ac:dyDescent="0.15">
      <c r="A33" s="8"/>
      <c r="B33" s="9"/>
      <c r="C33" s="9"/>
      <c r="D33" s="9"/>
      <c r="E33" s="9"/>
      <c r="F33" s="9"/>
      <c r="G33" s="9"/>
      <c r="H33" s="9"/>
      <c r="I33" s="9"/>
      <c r="J33" s="10"/>
    </row>
    <row r="34" spans="1:10" x14ac:dyDescent="0.15">
      <c r="A34" s="8"/>
      <c r="B34" s="9"/>
      <c r="C34" s="9"/>
      <c r="D34" s="9"/>
      <c r="E34" s="9"/>
      <c r="F34" s="9"/>
      <c r="G34" s="9"/>
      <c r="H34" s="9"/>
      <c r="I34" s="9"/>
      <c r="J34" s="10"/>
    </row>
    <row r="35" spans="1:10" x14ac:dyDescent="0.15">
      <c r="A35" s="8"/>
      <c r="B35" s="9"/>
      <c r="C35" s="9"/>
      <c r="D35" s="9"/>
      <c r="E35" s="9"/>
      <c r="F35" s="9"/>
      <c r="G35" s="9"/>
      <c r="H35" s="9"/>
      <c r="I35" s="9"/>
      <c r="J35" s="10"/>
    </row>
    <row r="36" spans="1:10" x14ac:dyDescent="0.15">
      <c r="A36" s="8"/>
      <c r="B36" s="9"/>
      <c r="C36" s="9"/>
      <c r="D36" s="9"/>
      <c r="E36" s="9"/>
      <c r="F36" s="9"/>
      <c r="G36" s="9"/>
      <c r="H36" s="9"/>
      <c r="I36" s="9"/>
      <c r="J36" s="10"/>
    </row>
    <row r="37" spans="1:10" x14ac:dyDescent="0.15">
      <c r="A37" s="8" t="s">
        <v>28</v>
      </c>
      <c r="B37" s="9"/>
      <c r="C37" s="9"/>
      <c r="D37" s="9"/>
      <c r="E37" s="9"/>
      <c r="F37" s="9"/>
      <c r="G37" s="9"/>
      <c r="H37" s="9"/>
      <c r="I37" s="9"/>
      <c r="J37" s="10"/>
    </row>
    <row r="38" spans="1:10" x14ac:dyDescent="0.15">
      <c r="A38" s="8" t="s">
        <v>29</v>
      </c>
      <c r="B38" s="9"/>
      <c r="C38" s="9"/>
      <c r="D38" s="9"/>
      <c r="E38" s="9"/>
      <c r="F38" s="9"/>
      <c r="G38" s="9"/>
      <c r="H38" s="9"/>
      <c r="I38" s="9"/>
      <c r="J38" s="10"/>
    </row>
    <row r="39" spans="1:10" x14ac:dyDescent="0.15">
      <c r="A39" s="8" t="s">
        <v>30</v>
      </c>
      <c r="B39" s="9"/>
      <c r="C39" s="9"/>
      <c r="D39" s="9"/>
      <c r="E39" s="9"/>
      <c r="F39" s="9"/>
      <c r="G39" s="9"/>
      <c r="H39" s="9"/>
      <c r="I39" s="9"/>
      <c r="J39" s="10"/>
    </row>
    <row r="40" spans="1:10" x14ac:dyDescent="0.15">
      <c r="A40" s="8" t="s">
        <v>63</v>
      </c>
      <c r="B40" s="9"/>
      <c r="C40" s="9"/>
      <c r="D40" s="9"/>
      <c r="E40" s="9"/>
      <c r="F40" s="9"/>
      <c r="G40" s="9"/>
      <c r="H40" s="9"/>
      <c r="I40" s="9"/>
      <c r="J40" s="10"/>
    </row>
    <row r="41" spans="1:10" x14ac:dyDescent="0.15">
      <c r="A41" s="8"/>
      <c r="B41" s="9"/>
      <c r="C41" s="9"/>
      <c r="D41" s="9"/>
      <c r="E41" s="9"/>
      <c r="F41" s="9"/>
      <c r="G41" s="9"/>
      <c r="H41" s="9"/>
      <c r="I41" s="9"/>
      <c r="J41" s="10"/>
    </row>
    <row r="42" spans="1:10" x14ac:dyDescent="0.15">
      <c r="A42" s="8" t="s">
        <v>31</v>
      </c>
      <c r="B42" s="9"/>
      <c r="C42" s="9"/>
      <c r="D42" s="9"/>
      <c r="E42" s="9"/>
      <c r="F42" s="9"/>
      <c r="G42" s="9"/>
      <c r="H42" s="9"/>
      <c r="I42" s="9"/>
      <c r="J42" s="10"/>
    </row>
    <row r="43" spans="1:10" x14ac:dyDescent="0.15">
      <c r="A43" s="8" t="s">
        <v>32</v>
      </c>
      <c r="B43" s="9"/>
      <c r="C43" s="9"/>
      <c r="D43" s="9"/>
      <c r="E43" s="9"/>
      <c r="F43" s="9"/>
      <c r="G43" s="9"/>
      <c r="H43" s="9"/>
      <c r="I43" s="9"/>
      <c r="J43" s="10"/>
    </row>
    <row r="44" spans="1:10" x14ac:dyDescent="0.15">
      <c r="A44" s="8" t="s">
        <v>33</v>
      </c>
      <c r="B44" s="9"/>
      <c r="C44" s="9"/>
      <c r="D44" s="9"/>
      <c r="E44" s="9"/>
      <c r="F44" s="9"/>
      <c r="G44" s="9"/>
      <c r="H44" s="9"/>
      <c r="I44" s="9"/>
      <c r="J44" s="10"/>
    </row>
    <row r="45" spans="1:10" x14ac:dyDescent="0.15">
      <c r="A45" s="8" t="s">
        <v>34</v>
      </c>
      <c r="B45" s="9"/>
      <c r="C45" s="9"/>
      <c r="D45" s="9"/>
      <c r="E45" s="9"/>
      <c r="F45" s="9"/>
      <c r="G45" s="9"/>
      <c r="H45" s="9"/>
      <c r="I45" s="9"/>
      <c r="J45" s="10"/>
    </row>
    <row r="46" spans="1:10" x14ac:dyDescent="0.15">
      <c r="A46" s="8" t="s">
        <v>35</v>
      </c>
      <c r="B46" s="9"/>
      <c r="C46" s="9"/>
      <c r="D46" s="9"/>
      <c r="E46" s="9"/>
      <c r="F46" s="9"/>
      <c r="G46" s="9"/>
      <c r="H46" s="9"/>
      <c r="I46" s="9"/>
      <c r="J46" s="10"/>
    </row>
    <row r="47" spans="1:10" x14ac:dyDescent="0.15">
      <c r="A47" s="8" t="s">
        <v>36</v>
      </c>
      <c r="B47" s="9"/>
      <c r="C47" s="9"/>
      <c r="D47" s="9"/>
      <c r="E47" s="9"/>
      <c r="F47" s="9"/>
      <c r="G47" s="9"/>
      <c r="H47" s="9"/>
      <c r="I47" s="9"/>
      <c r="J47" s="10"/>
    </row>
    <row r="48" spans="1:10" x14ac:dyDescent="0.15">
      <c r="A48" s="8" t="s">
        <v>66</v>
      </c>
      <c r="B48" s="9"/>
      <c r="C48" s="9"/>
      <c r="D48" s="9"/>
      <c r="E48" s="9"/>
      <c r="F48" s="9"/>
      <c r="G48" s="9"/>
      <c r="H48" s="9"/>
      <c r="I48" s="9"/>
      <c r="J48" s="10"/>
    </row>
    <row r="49" spans="1:10" x14ac:dyDescent="0.15">
      <c r="A49" s="8" t="s">
        <v>37</v>
      </c>
      <c r="B49" s="9"/>
      <c r="C49" s="9"/>
      <c r="D49" s="9"/>
      <c r="E49" s="9"/>
      <c r="F49" s="9"/>
      <c r="G49" s="9"/>
      <c r="H49" s="9"/>
      <c r="I49" s="9"/>
      <c r="J49" s="10"/>
    </row>
    <row r="50" spans="1:10" x14ac:dyDescent="0.15">
      <c r="A50" s="8"/>
      <c r="B50" s="9"/>
      <c r="C50" s="9"/>
      <c r="D50" s="9"/>
      <c r="E50" s="9"/>
      <c r="F50" s="9"/>
      <c r="G50" s="9"/>
      <c r="H50" s="9"/>
      <c r="I50" s="9"/>
      <c r="J50" s="10"/>
    </row>
    <row r="51" spans="1:10" x14ac:dyDescent="0.15">
      <c r="A51" s="11"/>
      <c r="B51" s="12"/>
      <c r="C51" s="12"/>
      <c r="D51" s="12"/>
      <c r="E51" s="12"/>
      <c r="F51" s="12"/>
      <c r="G51" s="12"/>
      <c r="H51" s="12"/>
      <c r="I51" s="12"/>
      <c r="J51" s="13"/>
    </row>
  </sheetData>
  <phoneticPr fontId="1"/>
  <pageMargins left="0.7" right="0.7" top="0.75" bottom="0.75" header="0.3" footer="0.3"/>
  <pageSetup paperSize="9" orientation="portrait" horizontalDpi="4294967293" verticalDpi="0" r:id="rId1"/>
  <drawing r:id="rId2"/>
  <legacyDrawing r:id="rId3"/>
  <oleObjects>
    <mc:AlternateContent xmlns:mc="http://schemas.openxmlformats.org/markup-compatibility/2006">
      <mc:Choice Requires="x14">
        <oleObject progId="PI3.Image" shapeId="2049" r:id="rId4">
          <objectPr defaultSize="0" r:id="rId5">
            <anchor moveWithCells="1">
              <from>
                <xdr:col>2</xdr:col>
                <xdr:colOff>104775</xdr:colOff>
                <xdr:row>20</xdr:row>
                <xdr:rowOff>0</xdr:rowOff>
              </from>
              <to>
                <xdr:col>5</xdr:col>
                <xdr:colOff>219075</xdr:colOff>
                <xdr:row>34</xdr:row>
                <xdr:rowOff>114300</xdr:rowOff>
              </to>
            </anchor>
          </objectPr>
        </oleObject>
      </mc:Choice>
      <mc:Fallback>
        <oleObject progId="PI3.Image" shapeId="2049" r:id="rId4"/>
      </mc:Fallback>
    </mc:AlternateContent>
    <mc:AlternateContent xmlns:mc="http://schemas.openxmlformats.org/markup-compatibility/2006">
      <mc:Choice Requires="x14">
        <oleObject progId="PI3.Image" shapeId="2050" r:id="rId6">
          <objectPr defaultSize="0" r:id="rId7">
            <anchor moveWithCells="1">
              <from>
                <xdr:col>6</xdr:col>
                <xdr:colOff>123825</xdr:colOff>
                <xdr:row>19</xdr:row>
                <xdr:rowOff>161925</xdr:rowOff>
              </from>
              <to>
                <xdr:col>9</xdr:col>
                <xdr:colOff>238125</xdr:colOff>
                <xdr:row>34</xdr:row>
                <xdr:rowOff>104775</xdr:rowOff>
              </to>
            </anchor>
          </objectPr>
        </oleObject>
      </mc:Choice>
      <mc:Fallback>
        <oleObject progId="PI3.Image" shapeId="2050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指示書</vt:lpstr>
      <vt:lpstr>Sheet2</vt:lpstr>
      <vt:lpstr>操作説明</vt:lpstr>
      <vt:lpstr>指示書!Print_Area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nishida</dc:creator>
  <cp:lastModifiedBy>SW</cp:lastModifiedBy>
  <cp:lastPrinted>2011-09-16T00:16:57Z</cp:lastPrinted>
  <dcterms:created xsi:type="dcterms:W3CDTF">2011-09-15T23:54:53Z</dcterms:created>
  <dcterms:modified xsi:type="dcterms:W3CDTF">2015-05-11T08:52:38Z</dcterms:modified>
</cp:coreProperties>
</file>